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Dokumenty\MAGDA\!!! KONKURSY Dokumenty na stronę www\RP\!!! ROZWÓJ PRZEDSIĘBIORSTW DOKUMENTY NA STRONĘ www\1. WNIOSKI WRAZ Z INSTRUKCJĄ I ZAŁĄCZNIKAMI (formularz wniosku o przyznanie pomocy)\"/>
    </mc:Choice>
  </mc:AlternateContent>
  <workbookProtection workbookAlgorithmName="SHA-512" workbookHashValue="fCzSc2jkZjM4Ip0mvo/m0fRdGfpQU4KPhDCQughNqvQS8ZhnV7BoacEO3pjn8y/1+FWjWDm/YEN2ru5kG1imkw==" workbookSaltValue="wxCSp139b6xN+RdG2x57eQ==" workbookSpinCount="100000" lockStructure="1"/>
  <bookViews>
    <workbookView xWindow="0" yWindow="0" windowWidth="23550" windowHeight="6405" tabRatio="912"/>
  </bookViews>
  <sheets>
    <sheet name="A" sheetId="29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Zal_B_VII_B3" sheetId="45" r:id="rId9"/>
    <sheet name="Zal_B_VII_B8" sheetId="51" r:id="rId10"/>
    <sheet name="Zal_B_VII_B91" sheetId="66" r:id="rId11"/>
    <sheet name="Zal_B_VII_B131" sheetId="43" r:id="rId12"/>
    <sheet name="Zal_B_VII_B132" sheetId="44" r:id="rId13"/>
    <sheet name="Zal_B_VII_B17" sheetId="68" r:id="rId14"/>
    <sheet name="Zal_B_VII_D2" sheetId="62" r:id="rId15"/>
  </sheets>
  <externalReferences>
    <externalReference r:id="rId16"/>
  </externalReferences>
  <definedNames>
    <definedName name="_xlnm._FilterDatabase" localSheetId="6" hidden="1">B_VII!$A$1:$D$70</definedName>
    <definedName name="_xlnm._FilterDatabase" localSheetId="10" hidden="1">Zal_B_VII_B91!$A$1:$AB$158</definedName>
    <definedName name="B_III_tyt_oper">B_III!$A$22</definedName>
    <definedName name="_xlnm.Print_Area" localSheetId="0">A!$A$1:$AK$132</definedName>
    <definedName name="_xlnm.Print_Area" localSheetId="1">B_I_II!$A$1:$AK$123</definedName>
    <definedName name="_xlnm.Print_Area" localSheetId="2">B_III!$A$1:$AF$201</definedName>
    <definedName name="_xlnm.Print_Area" localSheetId="3">B_IV!$A$1:$AI$69</definedName>
    <definedName name="_xlnm.Print_Area" localSheetId="4">B_V!$B$1:$O$47</definedName>
    <definedName name="_xlnm.Print_Area" localSheetId="5">B_VI!$A$1:$H$17</definedName>
    <definedName name="_xlnm.Print_Area" localSheetId="6">B_VII!$A$1:$D$67</definedName>
    <definedName name="_xlnm.Print_Area" localSheetId="7">B_VIII!$A$1:$AL$43</definedName>
    <definedName name="_xlnm.Print_Area" localSheetId="11">Zal_B_VII_B131!$A$1:$AI$62</definedName>
    <definedName name="_xlnm.Print_Area" localSheetId="12">Zal_B_VII_B132!$A$1:$AI$69</definedName>
    <definedName name="_xlnm.Print_Area" localSheetId="13">Zal_B_VII_B17!$A$1:$J$42</definedName>
    <definedName name="_xlnm.Print_Area" localSheetId="8">Zal_B_VII_B3!$A$1:$AF$45</definedName>
    <definedName name="_xlnm.Print_Area" localSheetId="9">Zal_B_VII_B8!$A$1:$AH$38</definedName>
    <definedName name="_xlnm.Print_Area" localSheetId="10">Zal_B_VII_B91!$A$1:$AB$158</definedName>
    <definedName name="_xlnm.Print_Area" localSheetId="14">Zal_B_VII_D2!$A$1:$AL$40</definedName>
    <definedName name="OsPr192WoPP" localSheetId="4">B_I_II!$N$27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RazemBVI">B_VI!$A$14</definedName>
    <definedName name="RazemBVII">B_VII!$A$65</definedName>
    <definedName name="SumaA5">B_V!$F$10</definedName>
    <definedName name="SumaABV" localSheetId="4">B_V!$B$10</definedName>
    <definedName name="SumaABV">[1]B_V!$B$31</definedName>
    <definedName name="SumaBBV" localSheetId="4">B_V!$B$15</definedName>
    <definedName name="SumaBBV">[1]B_V!$B$44</definedName>
    <definedName name="SumaIBV" localSheetId="4">B_V!$B$16</definedName>
    <definedName name="SumaIBV">[1]B_V!$B$45</definedName>
    <definedName name="SumaII_IBV" localSheetId="4">B_V!$B$22</definedName>
    <definedName name="SumaII_IBV">[1]B_V!$B$51</definedName>
    <definedName name="SumaII_IIBV" localSheetId="4">B_V!$B$27</definedName>
    <definedName name="SumaII_IIBV">[1]B_V!$B$56</definedName>
    <definedName name="SumaII_IIIBV" localSheetId="4">B_V!$B$32</definedName>
    <definedName name="SumaII_IIIBV">[1]B_V!$B$61</definedName>
    <definedName name="SumaIIBV" localSheetId="4">B_V!$B$33</definedName>
    <definedName name="SumaIIBV">[1]B_V!$B$62</definedName>
    <definedName name="SumaIIIBV" localSheetId="4">B_V!$B$38</definedName>
    <definedName name="SumaIIIBV">[1]B_V!$B$67</definedName>
    <definedName name="SumaIVBV" localSheetId="4">B_V!$B$39</definedName>
    <definedName name="SumaIVBV">[1]B_V!$B$68</definedName>
    <definedName name="Z_56E8AA3C_4CAF_4C55_B8E1_071ABD58E041_.wvu.Cols" localSheetId="7" hidden="1">B_VIII!#REF!</definedName>
    <definedName name="Z_56E8AA3C_4CAF_4C55_B8E1_071ABD58E041_.wvu.PrintArea" localSheetId="0" hidden="1">A!$A$1:$AK$132</definedName>
    <definedName name="Z_56E8AA3C_4CAF_4C55_B8E1_071ABD58E041_.wvu.PrintArea" localSheetId="1" hidden="1">B_I_II!$A$1:$AK$123</definedName>
    <definedName name="Z_56E8AA3C_4CAF_4C55_B8E1_071ABD58E041_.wvu.PrintArea" localSheetId="2" hidden="1">B_III!$A$1:$AF$201</definedName>
    <definedName name="Z_56E8AA3C_4CAF_4C55_B8E1_071ABD58E041_.wvu.PrintArea" localSheetId="3" hidden="1">B_IV!$A$1:$AI$69</definedName>
    <definedName name="Z_56E8AA3C_4CAF_4C55_B8E1_071ABD58E041_.wvu.PrintArea" localSheetId="6" hidden="1">B_VII!$A$1:$D$68</definedName>
    <definedName name="Z_56E8AA3C_4CAF_4C55_B8E1_071ABD58E041_.wvu.PrintArea" localSheetId="7" hidden="1">B_VIII!$A$1:$AL$43</definedName>
    <definedName name="Z_56E8AA3C_4CAF_4C55_B8E1_071ABD58E041_.wvu.PrintArea" localSheetId="11" hidden="1">Zal_B_VII_B131!$A$1:$AI$62</definedName>
    <definedName name="Z_56E8AA3C_4CAF_4C55_B8E1_071ABD58E041_.wvu.PrintArea" localSheetId="12" hidden="1">Zal_B_VII_B132!$A$1:$AI$69</definedName>
    <definedName name="Z_56E8AA3C_4CAF_4C55_B8E1_071ABD58E041_.wvu.PrintArea" localSheetId="8" hidden="1">Zal_B_VII_B3!$A$1:$AF$45</definedName>
    <definedName name="Z_56E8AA3C_4CAF_4C55_B8E1_071ABD58E041_.wvu.PrintArea" localSheetId="9" hidden="1">Zal_B_VII_B8!$A$1:$AH$41</definedName>
    <definedName name="Z_56E8AA3C_4CAF_4C55_B8E1_071ABD58E041_.wvu.PrintArea" localSheetId="10" hidden="1">Zal_B_VII_B91!$A$3:$AB$91</definedName>
    <definedName name="Z_799BC39E_33A7_49D3_B680_85DCC9C10170_.wvu.Cols" localSheetId="0" hidden="1">A!#REF!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0" hidden="1">A!$A$1:$AK$133</definedName>
    <definedName name="Z_799BC39E_33A7_49D3_B680_85DCC9C10170_.wvu.PrintArea" localSheetId="1" hidden="1">B_I_II!$A$1:$AK$123</definedName>
    <definedName name="Z_799BC39E_33A7_49D3_B680_85DCC9C10170_.wvu.PrintArea" localSheetId="2" hidden="1">B_III!$A$1:$AF$201</definedName>
    <definedName name="Z_799BC39E_33A7_49D3_B680_85DCC9C10170_.wvu.PrintArea" localSheetId="3" hidden="1">B_IV!$A$1:$AI$69</definedName>
    <definedName name="Z_799BC39E_33A7_49D3_B680_85DCC9C10170_.wvu.PrintArea" localSheetId="4" hidden="1">B_V!$A$1:$O$47</definedName>
    <definedName name="Z_799BC39E_33A7_49D3_B680_85DCC9C10170_.wvu.PrintArea" localSheetId="6" hidden="1">B_VII!$A$1:$D$67</definedName>
    <definedName name="Z_799BC39E_33A7_49D3_B680_85DCC9C10170_.wvu.PrintArea" localSheetId="7" hidden="1">B_VIII!$A$1:$AL$43</definedName>
    <definedName name="Z_799BC39E_33A7_49D3_B680_85DCC9C10170_.wvu.PrintArea" localSheetId="11" hidden="1">Zal_B_VII_B131!$A$1:$AI$62</definedName>
    <definedName name="Z_799BC39E_33A7_49D3_B680_85DCC9C10170_.wvu.PrintArea" localSheetId="12" hidden="1">Zal_B_VII_B132!$A$1:$AI$69</definedName>
    <definedName name="Z_799BC39E_33A7_49D3_B680_85DCC9C10170_.wvu.PrintArea" localSheetId="13" hidden="1">Zal_B_VII_B17!$A$1:$J$42</definedName>
    <definedName name="Z_799BC39E_33A7_49D3_B680_85DCC9C10170_.wvu.PrintArea" localSheetId="8" hidden="1">Zal_B_VII_B3!$A$1:$AF$45</definedName>
    <definedName name="Z_799BC39E_33A7_49D3_B680_85DCC9C10170_.wvu.PrintArea" localSheetId="9" hidden="1">Zal_B_VII_B8!$A$1:$AH$37</definedName>
    <definedName name="Z_799BC39E_33A7_49D3_B680_85DCC9C10170_.wvu.PrintArea" localSheetId="14" hidden="1">Zal_B_VII_D2!$A$1:$AL$40</definedName>
    <definedName name="Z_799BC39E_33A7_49D3_B680_85DCC9C10170_.wvu.Rows" localSheetId="0" hidden="1">A!$60:$66,A!$135:$194</definedName>
    <definedName name="Z_799BC39E_33A7_49D3_B680_85DCC9C10170_.wvu.Rows" localSheetId="1" hidden="1">B_I_II!$126:$224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1" hidden="1">Zal_B_VII_B131!$A$4:$AI$62</definedName>
    <definedName name="Z_8D761A3D_5589_43DE_BFB5_9340DD3C6E17_.wvu.PrintArea" localSheetId="12" hidden="1">Zal_B_VII_B132!$A$4:$AI$69</definedName>
    <definedName name="Z_8F6157A3_D431_4091_A98E_37FECE20820C_.wvu.Cols" localSheetId="7" hidden="1">B_VIII!#REF!</definedName>
    <definedName name="Z_8F6157A3_D431_4091_A98E_37FECE20820C_.wvu.PrintArea" localSheetId="0" hidden="1">A!$A$1:$AK$132</definedName>
    <definedName name="Z_8F6157A3_D431_4091_A98E_37FECE20820C_.wvu.PrintArea" localSheetId="1" hidden="1">B_I_II!$A$1:$AK$123</definedName>
    <definedName name="Z_8F6157A3_D431_4091_A98E_37FECE20820C_.wvu.PrintArea" localSheetId="2" hidden="1">B_III!$A$1:$AF$201</definedName>
    <definedName name="Z_8F6157A3_D431_4091_A98E_37FECE20820C_.wvu.PrintArea" localSheetId="3" hidden="1">B_IV!$A$1:$AI$69</definedName>
    <definedName name="Z_8F6157A3_D431_4091_A98E_37FECE20820C_.wvu.PrintArea" localSheetId="6" hidden="1">B_VII!$A$1:$D$68</definedName>
    <definedName name="Z_8F6157A3_D431_4091_A98E_37FECE20820C_.wvu.PrintArea" localSheetId="7" hidden="1">B_VIII!$A$1:$AL$43</definedName>
    <definedName name="Z_8F6157A3_D431_4091_A98E_37FECE20820C_.wvu.PrintArea" localSheetId="11" hidden="1">Zal_B_VII_B131!$A$1:$AI$62</definedName>
    <definedName name="Z_8F6157A3_D431_4091_A98E_37FECE20820C_.wvu.PrintArea" localSheetId="12" hidden="1">Zal_B_VII_B132!$A$1:$AI$69</definedName>
    <definedName name="Z_8F6157A3_D431_4091_A98E_37FECE20820C_.wvu.PrintArea" localSheetId="8" hidden="1">Zal_B_VII_B3!$A$1:$AF$45</definedName>
    <definedName name="Z_8F6157A3_D431_4091_A98E_37FECE20820C_.wvu.PrintArea" localSheetId="9" hidden="1">Zal_B_VII_B8!$A$1:$AH$41</definedName>
    <definedName name="Z_8F6157A3_D431_4091_A98E_37FECE20820C_.wvu.PrintArea" localSheetId="10" hidden="1">Zal_B_VII_B91!$A$3:$AB$91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5" i="45" l="1"/>
  <c r="B20" i="45"/>
  <c r="AB18" i="28" l="1"/>
  <c r="B22" i="44" l="1"/>
  <c r="B48" i="43"/>
  <c r="D64" i="49" l="1"/>
  <c r="D63" i="49"/>
  <c r="D49" i="49"/>
  <c r="D48" i="49"/>
  <c r="D61" i="49"/>
  <c r="D60" i="49"/>
  <c r="D59" i="49"/>
  <c r="D58" i="49"/>
  <c r="D57" i="49"/>
  <c r="D55" i="49"/>
  <c r="D54" i="49"/>
  <c r="D53" i="49"/>
  <c r="D52" i="49"/>
  <c r="D51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42" i="69" l="1"/>
  <c r="N43" i="69"/>
  <c r="M42" i="69"/>
  <c r="M43" i="69"/>
  <c r="L42" i="69"/>
  <c r="L43" i="69"/>
  <c r="K42" i="69"/>
  <c r="K43" i="69"/>
  <c r="J42" i="69"/>
  <c r="J43" i="69"/>
  <c r="I42" i="69"/>
  <c r="I43" i="69"/>
  <c r="H42" i="69"/>
  <c r="H43" i="69"/>
  <c r="G42" i="69"/>
  <c r="G43" i="69"/>
  <c r="N41" i="69"/>
  <c r="M41" i="69"/>
  <c r="L41" i="69"/>
  <c r="K41" i="69"/>
  <c r="J41" i="69"/>
  <c r="I41" i="69"/>
  <c r="H41" i="69"/>
  <c r="G41" i="69"/>
  <c r="F42" i="69"/>
  <c r="F43" i="69"/>
  <c r="F41" i="69"/>
  <c r="N38" i="69" l="1"/>
  <c r="M38" i="69"/>
  <c r="L38" i="69"/>
  <c r="K38" i="69"/>
  <c r="J38" i="69"/>
  <c r="I38" i="69"/>
  <c r="H38" i="69"/>
  <c r="G38" i="69"/>
  <c r="F38" i="69"/>
  <c r="N32" i="69"/>
  <c r="M32" i="69"/>
  <c r="L32" i="69"/>
  <c r="K32" i="69"/>
  <c r="J32" i="69"/>
  <c r="I32" i="69"/>
  <c r="H32" i="69"/>
  <c r="G32" i="69"/>
  <c r="F32" i="69"/>
  <c r="N27" i="69"/>
  <c r="M27" i="69"/>
  <c r="L27" i="69"/>
  <c r="K27" i="69"/>
  <c r="J27" i="69"/>
  <c r="I27" i="69"/>
  <c r="H27" i="69"/>
  <c r="G27" i="69"/>
  <c r="F27" i="69"/>
  <c r="N22" i="69"/>
  <c r="M22" i="69"/>
  <c r="L22" i="69"/>
  <c r="K22" i="69"/>
  <c r="J22" i="69"/>
  <c r="I22" i="69"/>
  <c r="H22" i="69"/>
  <c r="G22" i="69"/>
  <c r="F22" i="69"/>
  <c r="N15" i="69"/>
  <c r="M15" i="69"/>
  <c r="L15" i="69"/>
  <c r="G15" i="69"/>
  <c r="F15" i="69"/>
  <c r="N10" i="69"/>
  <c r="M10" i="69"/>
  <c r="L10" i="69"/>
  <c r="G10" i="69"/>
  <c r="F10" i="69"/>
  <c r="J10" i="69"/>
  <c r="H10" i="69"/>
  <c r="M16" i="69" l="1"/>
  <c r="I33" i="69"/>
  <c r="M33" i="69"/>
  <c r="N16" i="69"/>
  <c r="L16" i="69"/>
  <c r="H15" i="69"/>
  <c r="H16" i="69" s="1"/>
  <c r="J15" i="69"/>
  <c r="J16" i="69" s="1"/>
  <c r="G33" i="69"/>
  <c r="K33" i="69"/>
  <c r="G16" i="69"/>
  <c r="F16" i="69"/>
  <c r="F33" i="69"/>
  <c r="J33" i="69"/>
  <c r="N33" i="69"/>
  <c r="H33" i="69"/>
  <c r="L33" i="69"/>
  <c r="I15" i="69"/>
  <c r="K15" i="69"/>
  <c r="M39" i="69" l="1"/>
  <c r="L39" i="69"/>
  <c r="N39" i="69"/>
  <c r="H39" i="69"/>
  <c r="G39" i="69"/>
  <c r="J39" i="69"/>
  <c r="F39" i="69"/>
  <c r="I10" i="69"/>
  <c r="I16" i="69" s="1"/>
  <c r="I39" i="69" s="1"/>
  <c r="K10" i="69"/>
  <c r="K16" i="69" s="1"/>
  <c r="K39" i="69" s="1"/>
  <c r="AE3" i="28" l="1"/>
  <c r="AB24" i="28" l="1"/>
  <c r="Z29" i="66" l="1"/>
  <c r="AA200" i="1"/>
  <c r="AA196" i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D65" i="49"/>
  <c r="G5" i="25"/>
  <c r="G6" i="25"/>
  <c r="G7" i="25"/>
  <c r="G8" i="25"/>
  <c r="G9" i="25"/>
  <c r="G10" i="25"/>
  <c r="G11" i="25"/>
  <c r="G12" i="25"/>
  <c r="G13" i="25"/>
  <c r="G4" i="25"/>
  <c r="G14" i="25" s="1"/>
  <c r="Z145" i="66" l="1"/>
  <c r="Z117" i="66"/>
  <c r="Z90" i="66"/>
  <c r="Z62" i="66"/>
  <c r="AE63" i="28"/>
  <c r="E58" i="28"/>
  <c r="T49" i="28"/>
  <c r="E49" i="28"/>
  <c r="AB37" i="28"/>
  <c r="AB33" i="28"/>
  <c r="AB7" i="28"/>
  <c r="AB13" i="28" s="1"/>
  <c r="T7" i="28"/>
  <c r="T13" i="28" s="1"/>
  <c r="X7" i="23" l="1"/>
  <c r="B7" i="23"/>
  <c r="AR14" i="66"/>
  <c r="AB32" i="28"/>
  <c r="AH3" i="28"/>
  <c r="AC85" i="1"/>
  <c r="AB63" i="64"/>
  <c r="AD12" i="64"/>
  <c r="AB16" i="28" l="1"/>
  <c r="AB25" i="28" s="1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  <c r="AB27" i="28"/>
  <c r="AB30" i="28" s="1"/>
</calcChain>
</file>

<file path=xl/sharedStrings.xml><?xml version="1.0" encoding="utf-8"?>
<sst xmlns="http://schemas.openxmlformats.org/spreadsheetml/2006/main" count="1561" uniqueCount="900">
  <si>
    <t>5.</t>
  </si>
  <si>
    <t>A*</t>
  </si>
  <si>
    <t>B*</t>
  </si>
  <si>
    <t>1**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</si>
  <si>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</si>
  <si>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</si>
  <si>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</si>
  <si>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</si>
  <si>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</si>
  <si>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</si>
  <si>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</si>
  <si>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</si>
  <si>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</si>
  <si>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</si>
  <si>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</si>
  <si>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</si>
  <si>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</si>
  <si>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</si>
  <si>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</si>
  <si>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</si>
  <si>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</si>
  <si>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</si>
  <si>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</si>
  <si>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</si>
  <si>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</si>
  <si>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</si>
  <si>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</si>
  <si>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</si>
  <si>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</si>
  <si>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</si>
  <si>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</si>
  <si>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</si>
  <si>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</si>
  <si>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</si>
  <si>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</si>
  <si>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</si>
  <si>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</si>
  <si>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</si>
  <si>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</si>
  <si>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</si>
  <si>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</si>
  <si>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</si>
  <si>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</si>
  <si>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</si>
  <si>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</si>
  <si>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</si>
  <si>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</si>
  <si>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</si>
  <si>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</si>
  <si>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</si>
  <si>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</si>
  <si>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</si>
  <si>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</si>
  <si>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</si>
  <si>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</si>
  <si>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</si>
  <si>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</si>
  <si>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</si>
  <si>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</si>
  <si>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</si>
  <si>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</si>
  <si>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</si>
  <si>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</si>
  <si>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</si>
  <si>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</si>
  <si>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</si>
  <si>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</si>
  <si>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</si>
  <si>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</si>
  <si>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</si>
  <si>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</si>
  <si>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</si>
  <si>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</si>
  <si>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</si>
  <si>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</si>
  <si>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</si>
  <si>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</si>
  <si>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</si>
  <si>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</si>
  <si>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</si>
  <si>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</si>
  <si>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</si>
  <si>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</si>
  <si>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</si>
  <si>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</si>
  <si>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</si>
  <si>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</si>
  <si>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</si>
  <si>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</si>
  <si>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</si>
  <si>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</si>
  <si>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</si>
  <si>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</si>
  <si>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</si>
  <si>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</si>
  <si>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</si>
  <si>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</si>
  <si>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</si>
  <si>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</si>
  <si>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</si>
  <si>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</si>
  <si>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</si>
  <si>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</si>
  <si>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</si>
  <si>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</si>
  <si>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</si>
  <si>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</si>
  <si>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</si>
  <si>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</si>
  <si>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</si>
  <si>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</si>
  <si>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</si>
  <si>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</si>
  <si>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</si>
  <si>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</si>
  <si>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</si>
  <si>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</si>
  <si>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</si>
  <si>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</si>
  <si>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</si>
  <si>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</si>
  <si>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</si>
  <si>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</si>
  <si>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</si>
  <si>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</si>
  <si>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</si>
  <si>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</si>
  <si>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</si>
  <si>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</si>
  <si>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</si>
  <si>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</si>
  <si>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</si>
  <si>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</si>
  <si>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</si>
  <si>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</si>
  <si>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</si>
  <si>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</si>
  <si>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</si>
  <si>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</si>
  <si>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</si>
  <si>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</si>
  <si>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</si>
  <si>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</si>
  <si>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</si>
  <si>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</si>
  <si>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</si>
  <si>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</si>
  <si>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</si>
  <si>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</si>
  <si>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</si>
  <si>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</si>
  <si>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</si>
  <si>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</si>
  <si>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</si>
  <si>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</si>
  <si>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</si>
  <si>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</si>
  <si>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</si>
  <si>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</si>
  <si>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</si>
  <si>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</si>
  <si>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</si>
  <si>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</si>
  <si>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</si>
  <si>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</si>
  <si>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</si>
  <si>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</si>
  <si>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</si>
  <si>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</si>
  <si>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</si>
  <si>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</si>
  <si>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</si>
  <si>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</si>
  <si>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</si>
  <si>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</si>
  <si>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</si>
  <si>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</si>
  <si>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</si>
  <si>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</si>
  <si>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</si>
  <si>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</si>
  <si>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</si>
  <si>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</si>
  <si>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</si>
  <si>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</si>
  <si>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</si>
  <si>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</si>
  <si>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</si>
  <si>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</si>
  <si>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</si>
  <si>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</si>
  <si>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</si>
  <si>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</si>
  <si>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</si>
  <si>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</si>
  <si>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</si>
  <si>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</si>
  <si>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</si>
  <si>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</si>
  <si>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</si>
  <si>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</si>
  <si>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</si>
  <si>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</si>
  <si>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</si>
  <si>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</si>
  <si>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</si>
  <si>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</si>
  <si>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</si>
  <si>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</si>
  <si>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</si>
  <si>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</si>
  <si>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</si>
  <si>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</si>
  <si>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</si>
  <si>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</si>
  <si>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</si>
  <si>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</si>
  <si>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</si>
  <si>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</si>
  <si>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</si>
  <si>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</si>
  <si>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</si>
  <si>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</si>
  <si>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</si>
  <si>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</si>
  <si>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</si>
  <si>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</si>
  <si>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</si>
  <si>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</si>
  <si>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</si>
  <si>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</si>
  <si>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</si>
  <si>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</si>
  <si>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</si>
  <si>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</si>
  <si>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</si>
  <si>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</si>
  <si>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</si>
  <si>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</si>
  <si>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</si>
  <si>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</si>
  <si>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</si>
  <si>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</si>
  <si>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</si>
  <si>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</si>
  <si>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</si>
  <si>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</si>
  <si>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</si>
  <si>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</si>
  <si>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</si>
  <si>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</si>
  <si>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</si>
  <si>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</si>
  <si>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</si>
  <si>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</si>
  <si>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</si>
  <si>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</si>
  <si>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</si>
  <si>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</si>
  <si>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</si>
  <si>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</si>
  <si>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</si>
  <si>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</si>
  <si>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</si>
  <si>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</si>
  <si>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</si>
  <si>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</si>
  <si>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</si>
  <si>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</si>
  <si>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</si>
  <si>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</si>
  <si>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</si>
  <si>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</si>
  <si>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</si>
  <si>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</si>
  <si>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</si>
  <si>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</si>
  <si>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</si>
  <si>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</si>
  <si>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</si>
  <si>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</si>
  <si>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</si>
  <si>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</si>
  <si>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</si>
  <si>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</si>
  <si>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</si>
  <si>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</si>
  <si>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</si>
  <si>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</si>
  <si>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</si>
  <si>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</si>
  <si>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</si>
  <si>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</si>
  <si>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</si>
  <si>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</si>
  <si>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</si>
  <si>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</si>
  <si>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</si>
  <si>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</si>
  <si>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</si>
  <si>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</si>
  <si>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</si>
  <si>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</si>
  <si>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</si>
  <si>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</si>
  <si>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</si>
  <si>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</si>
  <si>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</si>
  <si>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</si>
  <si>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</si>
  <si>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</si>
  <si>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</si>
  <si>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</si>
  <si>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</si>
  <si>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</si>
  <si>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</si>
  <si>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</si>
  <si>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</si>
  <si>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</si>
  <si>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</si>
  <si>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</si>
  <si>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</si>
  <si>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</si>
  <si>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</si>
  <si>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</si>
  <si>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</si>
  <si>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</si>
  <si>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</si>
  <si>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</si>
  <si>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</si>
  <si>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</si>
  <si>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</si>
  <si>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</si>
  <si>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</si>
  <si>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</si>
  <si>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</si>
  <si>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</si>
  <si>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</si>
  <si>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</si>
  <si>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</si>
  <si>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</si>
  <si>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</si>
  <si>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</si>
  <si>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</si>
  <si>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</si>
  <si>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</si>
  <si>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</si>
  <si>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</si>
  <si>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</si>
  <si>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</si>
  <si>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</si>
  <si>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</si>
  <si>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</si>
  <si>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</si>
  <si>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</si>
  <si>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</si>
  <si>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</si>
  <si>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</si>
  <si>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</si>
  <si>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</si>
  <si>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</si>
  <si>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</si>
  <si>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</si>
  <si>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</si>
  <si>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</si>
  <si>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</si>
  <si>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</si>
  <si>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</si>
  <si>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</si>
  <si>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</si>
  <si>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</si>
  <si>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</si>
  <si>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</si>
  <si>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</si>
  <si>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</si>
  <si>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</si>
  <si>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</si>
  <si>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</si>
  <si>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</si>
  <si>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</si>
  <si>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</si>
  <si>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</si>
  <si>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</si>
  <si>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</si>
  <si>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</si>
  <si>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</si>
  <si>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</si>
  <si>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</si>
  <si>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</si>
  <si>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</si>
  <si>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</si>
  <si>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</si>
  <si>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</si>
  <si>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</si>
  <si>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</si>
  <si>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</si>
  <si>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</si>
  <si>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</si>
  <si>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</si>
  <si>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</si>
  <si>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</si>
  <si>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</si>
  <si>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</si>
  <si>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</si>
  <si>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</si>
  <si>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</si>
  <si>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</si>
  <si>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</si>
  <si>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</si>
  <si>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</si>
  <si>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</si>
  <si>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</si>
  <si>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</si>
  <si>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</si>
  <si>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</si>
  <si>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</si>
  <si>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</si>
  <si>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</si>
  <si>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</si>
  <si>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</si>
  <si>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</si>
  <si>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</si>
  <si>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</si>
  <si>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</si>
  <si>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</si>
  <si>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</si>
  <si>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</si>
  <si>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</si>
  <si>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</si>
  <si>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</si>
  <si>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</si>
  <si>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</si>
  <si>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</si>
  <si>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</si>
  <si>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</si>
  <si>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</si>
  <si>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</si>
  <si>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</si>
  <si>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</si>
  <si>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</si>
  <si>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</si>
  <si>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</si>
  <si>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</si>
  <si>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</si>
  <si>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</si>
  <si>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</si>
  <si>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</si>
  <si>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</si>
  <si>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</si>
  <si>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</si>
  <si>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</si>
  <si>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</si>
  <si>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</si>
  <si>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</si>
  <si>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</si>
  <si>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</si>
  <si>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</si>
  <si>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</si>
  <si>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</si>
  <si>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</si>
  <si>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</si>
  <si>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</si>
  <si>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</si>
  <si>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</si>
  <si>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</si>
  <si>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</si>
  <si>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</si>
  <si>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</si>
  <si>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</si>
  <si>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</si>
  <si>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</si>
  <si>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</si>
  <si>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</si>
  <si>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</si>
  <si>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</si>
  <si>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</si>
  <si>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</si>
  <si>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</si>
  <si>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</si>
  <si>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</si>
  <si>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</si>
  <si>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</si>
  <si>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</si>
  <si>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</si>
  <si>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</si>
  <si>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</si>
  <si>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</si>
  <si>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</si>
  <si>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</si>
  <si>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</si>
  <si>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</si>
  <si>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</si>
  <si>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</si>
  <si>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</si>
  <si>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</si>
  <si>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</si>
  <si>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</si>
  <si>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</si>
  <si>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</si>
  <si>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</si>
  <si>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</si>
  <si>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</si>
  <si>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</si>
  <si>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</si>
  <si>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</si>
  <si>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</si>
  <si>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</si>
  <si>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</si>
  <si>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</si>
  <si>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</si>
  <si>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</si>
  <si>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</si>
  <si>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</si>
  <si>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</si>
  <si>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</si>
  <si>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</si>
  <si>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</si>
  <si>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</si>
  <si>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</si>
  <si>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</si>
  <si>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</si>
  <si>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</si>
  <si>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</si>
  <si>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</si>
  <si>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</si>
  <si>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</si>
  <si>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</si>
  <si>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</si>
  <si>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</si>
  <si>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</si>
  <si>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</si>
  <si>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</si>
  <si>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</si>
  <si>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</si>
  <si>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</si>
  <si>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</si>
  <si>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</si>
  <si>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</si>
  <si>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</si>
  <si>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</si>
  <si>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</si>
  <si>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</si>
  <si>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</si>
  <si>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</si>
  <si>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</si>
  <si>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</si>
  <si>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</si>
  <si>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</si>
  <si>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</si>
  <si>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</si>
  <si>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</si>
  <si>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</si>
  <si>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</si>
  <si>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</si>
  <si>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</si>
  <si>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</si>
  <si>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</si>
  <si>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</si>
  <si>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</si>
  <si>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</si>
  <si>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</si>
  <si>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</si>
  <si>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</si>
  <si>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</si>
  <si>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</si>
  <si>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</si>
  <si>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</si>
  <si>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</si>
  <si>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</si>
  <si>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</si>
  <si>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</si>
  <si>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</si>
  <si>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</si>
  <si>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</si>
  <si>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</si>
  <si>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</si>
  <si>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</si>
  <si>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</si>
  <si>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</si>
  <si>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</si>
  <si>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</si>
  <si>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</si>
  <si>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</si>
  <si>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</si>
  <si>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</si>
  <si>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</si>
  <si>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</si>
  <si>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</si>
  <si>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</si>
  <si>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</si>
  <si>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</si>
  <si>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</si>
  <si>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</si>
  <si>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</si>
  <si>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</si>
  <si>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</si>
  <si>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</si>
  <si>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</si>
  <si>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</si>
  <si>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</si>
  <si>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</si>
  <si>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</si>
  <si>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</si>
  <si>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</si>
  <si>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</si>
  <si>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</si>
  <si>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</si>
  <si>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</si>
  <si>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</si>
  <si>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</si>
  <si>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</si>
  <si>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</si>
  <si>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</si>
  <si>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</si>
  <si>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</si>
  <si>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</si>
  <si>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</si>
  <si>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</si>
  <si>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</si>
  <si>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</si>
  <si>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</si>
  <si>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</si>
  <si>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</si>
  <si>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</si>
  <si>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</si>
  <si>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</si>
  <si>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</si>
  <si>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</si>
  <si>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</si>
  <si>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</si>
  <si>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</si>
  <si>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</si>
  <si>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</si>
  <si>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</si>
  <si>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</si>
  <si>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</si>
  <si>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</si>
  <si>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</si>
  <si>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</si>
  <si>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</si>
  <si>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</si>
  <si>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</si>
  <si>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</si>
  <si>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</si>
  <si>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</si>
  <si>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</si>
  <si>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</si>
  <si>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</si>
  <si>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</si>
  <si>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</si>
  <si>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</si>
  <si>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</si>
  <si>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</si>
  <si>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</si>
  <si>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</si>
  <si>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</si>
  <si>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</si>
  <si>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</si>
  <si>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</si>
  <si>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</si>
  <si>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</si>
  <si>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</si>
  <si>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</si>
  <si>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</si>
  <si>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</si>
  <si>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</si>
  <si>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</si>
  <si>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</si>
  <si>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</si>
  <si>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</si>
  <si>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</si>
  <si>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</si>
  <si>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</si>
  <si>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</si>
  <si>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</si>
  <si>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</si>
  <si>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</si>
  <si>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</si>
  <si>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</si>
  <si>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</si>
  <si>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</si>
  <si>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</si>
  <si>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</si>
  <si>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</si>
  <si>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</si>
  <si>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</si>
  <si>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</si>
  <si>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</si>
  <si>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</si>
  <si>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</si>
  <si>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</si>
  <si>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</si>
  <si>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</si>
  <si>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</si>
  <si>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</si>
  <si>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</si>
  <si>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</si>
  <si>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</si>
  <si>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</si>
  <si>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</si>
  <si>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</si>
  <si>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</si>
  <si>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</si>
  <si>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</si>
  <si>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</si>
  <si>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</si>
  <si>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</si>
  <si>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</si>
  <si>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</si>
  <si>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</si>
  <si>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</si>
  <si>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</si>
  <si>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</si>
  <si>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</si>
  <si>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</si>
  <si>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</si>
  <si>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</si>
  <si>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</si>
  <si>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</si>
  <si>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</si>
  <si>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</si>
  <si>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</si>
  <si>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</si>
  <si>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</si>
  <si>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</si>
  <si>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</si>
  <si>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</si>
  <si>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</si>
  <si>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</si>
  <si>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</si>
  <si>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</si>
  <si>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</si>
  <si>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</si>
  <si>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</si>
  <si>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</si>
  <si>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</si>
  <si>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</si>
  <si>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</si>
  <si>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</si>
  <si>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</si>
  <si>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</si>
  <si>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</si>
  <si>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</si>
  <si>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</si>
  <si>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</si>
  <si>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</si>
  <si>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</si>
  <si>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</si>
  <si>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</si>
  <si>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</si>
  <si>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</si>
  <si>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</si>
  <si>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</si>
  <si>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</si>
  <si>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</si>
  <si>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</si>
  <si>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</si>
  <si>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</si>
  <si>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</si>
  <si>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</si>
  <si>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</si>
  <si>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</si>
  <si>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</si>
  <si>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</si>
  <si>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</si>
  <si>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</si>
  <si>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</si>
  <si>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</si>
  <si>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</si>
  <si>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</si>
  <si>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</si>
  <si>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</si>
  <si>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</si>
  <si>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</si>
  <si>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</si>
  <si>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</si>
  <si>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</si>
  <si>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</si>
  <si>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</si>
  <si>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</si>
  <si>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</si>
  <si>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</si>
  <si>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</si>
  <si>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</si>
  <si>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</si>
  <si>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</si>
  <si>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</si>
  <si>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</si>
  <si>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</si>
  <si>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</si>
  <si>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</si>
  <si>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</si>
  <si>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</si>
  <si>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</si>
  <si>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</si>
  <si>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</si>
  <si>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</si>
  <si>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</si>
  <si>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</si>
  <si>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</si>
  <si>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</si>
  <si>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</si>
  <si>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</si>
  <si>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</si>
  <si>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</si>
  <si>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</si>
  <si>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</si>
  <si>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</si>
  <si>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</si>
  <si>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</si>
  <si>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</si>
  <si>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</si>
  <si>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</si>
  <si>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</si>
  <si>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</si>
  <si>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</si>
  <si>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</si>
  <si>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</si>
  <si>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</si>
  <si>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</si>
  <si>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</si>
  <si>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</si>
  <si>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</si>
  <si>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</si>
  <si>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</si>
  <si>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</si>
  <si>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</si>
  <si>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</si>
  <si>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</si>
  <si>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</si>
  <si>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</si>
  <si>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</si>
  <si>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</si>
  <si>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</si>
  <si>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</si>
  <si>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</si>
  <si>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</si>
  <si>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</si>
  <si>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</si>
  <si>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</si>
  <si>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</si>
  <si>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</si>
  <si>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</si>
  <si>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</si>
  <si>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</si>
  <si>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</si>
  <si>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</si>
  <si>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</si>
  <si>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</si>
  <si>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</si>
  <si>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</si>
  <si>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</si>
  <si>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</si>
  <si>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</si>
  <si>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</si>
  <si>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</si>
  <si>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</si>
  <si>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</si>
  <si>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</si>
  <si>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</si>
  <si>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</si>
  <si>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</si>
  <si>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</si>
  <si>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</si>
  <si>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</si>
  <si>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</si>
  <si>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</si>
  <si>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</si>
  <si>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</si>
  <si>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</si>
  <si>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</si>
  <si>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</si>
  <si>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</si>
  <si>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</si>
  <si>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</si>
  <si>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</si>
  <si>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</si>
  <si>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</si>
  <si>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</si>
  <si>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</si>
  <si>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</si>
  <si>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</si>
  <si>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</si>
  <si>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</si>
  <si>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</si>
  <si>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</si>
  <si>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</si>
  <si>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7.11 Telefon stacjonarny/komórkowy</t>
  </si>
  <si>
    <t>8.11 Telefon stacjonarny/komórkowy</t>
  </si>
  <si>
    <t>10.14 Telefon stacjonarny/komórkowy</t>
  </si>
  <si>
    <t>…………………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</si>
  <si>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</si>
  <si>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</si>
  <si>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</si>
  <si>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</si>
  <si>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</si>
  <si>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</si>
  <si>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</si>
  <si>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</si>
  <si>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=JEŻELI(B_III_tyt_oper="";"";B_III_tyt_oper)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</si>
</sst>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0.0000"/>
    <numFmt numFmtId="168" formatCode="d/m/yyyy;@"/>
    <numFmt numFmtId="169" formatCode="#,##0.0"/>
    <numFmt numFmtId="170" formatCode="[&lt;=9999999]###\-##\-##;\(###\)\ ###\-##\-##"/>
    <numFmt numFmtId="171" formatCode="#,##0.00\ [$EUR]"/>
  </numFmts>
  <fonts count="8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1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vertical="center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53" fillId="0" borderId="0" xfId="46" applyFont="1" applyFill="1" applyBorder="1" applyProtection="1"/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3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4" borderId="16" xfId="46" applyNumberFormat="1" applyFont="1" applyFill="1" applyBorder="1" applyAlignment="1" applyProtection="1">
      <alignment horizontal="center" vertical="center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16" xfId="48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30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51" fillId="24" borderId="13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 wrapText="1"/>
    </xf>
    <xf numFmtId="0" fontId="30" fillId="24" borderId="0" xfId="55" applyFont="1" applyFill="1" applyAlignment="1" applyProtection="1">
      <alignment wrapText="1"/>
    </xf>
    <xf numFmtId="0" fontId="36" fillId="24" borderId="10" xfId="55" applyFont="1" applyFill="1" applyBorder="1" applyAlignment="1" applyProtection="1">
      <alignment horizontal="center" vertical="center"/>
    </xf>
    <xf numFmtId="0" fontId="36" fillId="24" borderId="13" xfId="55" applyFont="1" applyFill="1" applyBorder="1" applyAlignment="1" applyProtection="1">
      <alignment horizontal="center" vertical="center"/>
    </xf>
    <xf numFmtId="0" fontId="36" fillId="24" borderId="0" xfId="55" applyFont="1" applyFill="1" applyAlignment="1" applyProtection="1">
      <alignment horizontal="center" vertical="center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4" fontId="30" fillId="24" borderId="0" xfId="46" applyNumberFormat="1" applyFont="1" applyFill="1" applyAlignment="1" applyProtection="1">
      <alignment horizontal="center" vertical="center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30" fillId="24" borderId="26" xfId="46" quotePrefix="1" applyNumberFormat="1" applyFont="1" applyFill="1" applyBorder="1" applyAlignment="1" applyProtection="1">
      <alignment horizontal="center" vertical="center" wrapText="1"/>
    </xf>
    <xf numFmtId="1" fontId="30" fillId="24" borderId="16" xfId="46" applyNumberFormat="1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wrapText="1"/>
      <protection locked="0"/>
    </xf>
    <xf numFmtId="169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3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8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6" fillId="27" borderId="0" xfId="55" applyFont="1" applyFill="1" applyAlignment="1" applyProtection="1">
      <alignment horizontal="left" vertical="top" wrapText="1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0" fontId="76" fillId="27" borderId="0" xfId="0" applyFont="1" applyFill="1" applyBorder="1" applyAlignment="1" applyProtection="1">
      <alignment horizontal="left" vertical="top" wrapText="1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77" fillId="27" borderId="0" xfId="46" applyFont="1" applyFill="1" applyAlignment="1" applyProtection="1">
      <alignment horizontal="left" vertical="top" wrapText="1"/>
    </xf>
    <xf numFmtId="0" fontId="77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7" fillId="29" borderId="0" xfId="46" applyFont="1" applyFill="1" applyBorder="1" applyProtection="1"/>
    <xf numFmtId="0" fontId="77" fillId="27" borderId="0" xfId="0" applyFont="1" applyFill="1" applyAlignment="1" applyProtection="1">
      <alignment horizontal="left" vertical="center"/>
      <protection locked="0"/>
    </xf>
    <xf numFmtId="0" fontId="77" fillId="29" borderId="0" xfId="46" applyFont="1" applyFill="1" applyBorder="1" applyAlignment="1" applyProtection="1">
      <alignment horizontal="left" vertical="center"/>
    </xf>
    <xf numFmtId="0" fontId="77" fillId="27" borderId="0" xfId="46" applyFont="1" applyFill="1" applyAlignment="1" applyProtection="1">
      <alignment horizontal="left" vertical="center"/>
    </xf>
    <xf numFmtId="0" fontId="7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77" fillId="27" borderId="0" xfId="0" applyFont="1" applyFill="1" applyAlignment="1" applyProtection="1">
      <alignment horizontal="left" vertical="top"/>
      <protection locked="0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7" fillId="27" borderId="0" xfId="0" applyFont="1" applyFill="1" applyAlignment="1" applyProtection="1">
      <alignment horizontal="left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0" fillId="24" borderId="13" xfId="48" applyFont="1" applyFill="1" applyBorder="1" applyAlignment="1" applyProtection="1">
      <alignment horizontal="justify" vertical="center" wrapText="1"/>
    </xf>
    <xf numFmtId="0" fontId="30" fillId="24" borderId="17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justify" vertical="center" wrapText="1"/>
    </xf>
    <xf numFmtId="0" fontId="30" fillId="24" borderId="18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21" xfId="48" applyFont="1" applyFill="1" applyBorder="1" applyAlignment="1" applyProtection="1">
      <alignment horizontal="center" vertical="center" wrapText="1"/>
    </xf>
    <xf numFmtId="0" fontId="30" fillId="24" borderId="22" xfId="48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0" xfId="0" applyFont="1" applyFill="1" applyAlignment="1" applyProtection="1">
      <alignment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right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21" xfId="48" applyFont="1" applyFill="1" applyBorder="1" applyAlignment="1" applyProtection="1">
      <alignment horizontal="justify" vertical="center"/>
    </xf>
    <xf numFmtId="0" fontId="30" fillId="24" borderId="19" xfId="48" applyFont="1" applyFill="1" applyBorder="1" applyAlignment="1" applyProtection="1">
      <alignment horizontal="justify" vertical="center"/>
    </xf>
    <xf numFmtId="0" fontId="30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17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75" fillId="24" borderId="17" xfId="46" applyFont="1" applyFill="1" applyBorder="1" applyAlignment="1" applyProtection="1">
      <alignment horizontal="center" vertical="center" wrapText="1"/>
      <protection locked="0"/>
    </xf>
    <xf numFmtId="0" fontId="75" fillId="24" borderId="11" xfId="46" applyFont="1" applyFill="1" applyBorder="1" applyAlignment="1" applyProtection="1">
      <alignment horizontal="center" vertical="center" wrapText="1"/>
      <protection locked="0"/>
    </xf>
    <xf numFmtId="0" fontId="75" fillId="24" borderId="18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/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7" fillId="24" borderId="20" xfId="55" applyFont="1" applyFill="1" applyBorder="1" applyAlignment="1" applyProtection="1">
      <alignment horizontal="left" vertical="top"/>
    </xf>
    <xf numFmtId="170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70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center"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justify" vertical="center"/>
      <protection locked="0"/>
    </xf>
    <xf numFmtId="49" fontId="30" fillId="24" borderId="19" xfId="55" applyNumberFormat="1" applyFont="1" applyFill="1" applyBorder="1" applyAlignment="1" applyProtection="1">
      <alignment horizontal="justify" vertical="center"/>
      <protection locked="0"/>
    </xf>
    <xf numFmtId="49" fontId="30" fillId="24" borderId="22" xfId="55" applyNumberFormat="1" applyFont="1" applyFill="1" applyBorder="1" applyAlignment="1" applyProtection="1">
      <alignment horizontal="justify" vertical="center"/>
      <protection locked="0"/>
    </xf>
    <xf numFmtId="0" fontId="30" fillId="24" borderId="1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3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top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0" xfId="0" applyFont="1" applyFill="1" applyBorder="1" applyAlignment="1" applyProtection="1">
      <alignment horizontal="justify" vertical="top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top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/>
    </xf>
    <xf numFmtId="4" fontId="30" fillId="26" borderId="16" xfId="54" applyNumberFormat="1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distributed" wrapText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43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justify" vertical="center" wrapText="1"/>
      <protection locked="0"/>
    </xf>
    <xf numFmtId="0" fontId="30" fillId="24" borderId="12" xfId="0" applyFont="1" applyFill="1" applyBorder="1" applyAlignment="1" applyProtection="1">
      <alignment horizontal="justify" vertical="center" wrapText="1"/>
      <protection locked="0"/>
    </xf>
    <xf numFmtId="0" fontId="30" fillId="24" borderId="15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horizont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171" fontId="30" fillId="24" borderId="14" xfId="46" applyNumberFormat="1" applyFont="1" applyFill="1" applyBorder="1" applyAlignment="1" applyProtection="1">
      <alignment horizontal="center" vertical="center"/>
    </xf>
    <xf numFmtId="171" fontId="30" fillId="24" borderId="12" xfId="46" applyNumberFormat="1" applyFont="1" applyFill="1" applyBorder="1" applyAlignment="1" applyProtection="1">
      <alignment horizontal="center" vertical="center"/>
    </xf>
    <xf numFmtId="171" fontId="30" fillId="24" borderId="15" xfId="46" applyNumberFormat="1" applyFont="1" applyFill="1" applyBorder="1" applyAlignment="1" applyProtection="1">
      <alignment horizontal="center" vertical="center"/>
    </xf>
    <xf numFmtId="171" fontId="30" fillId="24" borderId="17" xfId="46" applyNumberFormat="1" applyFont="1" applyFill="1" applyBorder="1" applyAlignment="1" applyProtection="1">
      <alignment horizontal="center" vertical="center"/>
    </xf>
    <xf numFmtId="171" fontId="30" fillId="24" borderId="11" xfId="46" applyNumberFormat="1" applyFont="1" applyFill="1" applyBorder="1" applyAlignment="1" applyProtection="1">
      <alignment horizontal="center" vertical="center"/>
    </xf>
    <xf numFmtId="171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8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5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80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8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7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5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2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49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49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center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39</xdr:col>
      <xdr:colOff>523197</xdr:colOff>
      <xdr:row>3</xdr:row>
      <xdr:rowOff>15586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183</xdr:row>
      <xdr:rowOff>28575</xdr:rowOff>
    </xdr:from>
    <xdr:to>
      <xdr:col>32</xdr:col>
      <xdr:colOff>370609</xdr:colOff>
      <xdr:row>183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32</xdr:col>
      <xdr:colOff>57150</xdr:colOff>
      <xdr:row>124</xdr:row>
      <xdr:rowOff>38100</xdr:rowOff>
    </xdr:from>
    <xdr:to>
      <xdr:col>32</xdr:col>
      <xdr:colOff>351559</xdr:colOff>
      <xdr:row>125</xdr:row>
      <xdr:rowOff>7795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6391275" y="23955375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185</xdr:row>
      <xdr:rowOff>28575</xdr:rowOff>
    </xdr:from>
    <xdr:to>
      <xdr:col>32</xdr:col>
      <xdr:colOff>425161</xdr:colOff>
      <xdr:row>186</xdr:row>
      <xdr:rowOff>0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126</xdr:row>
      <xdr:rowOff>0</xdr:rowOff>
    </xdr:from>
    <xdr:to>
      <xdr:col>32</xdr:col>
      <xdr:colOff>444211</xdr:colOff>
      <xdr:row>126</xdr:row>
      <xdr:rowOff>161925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329755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333375</xdr:colOff>
      <xdr:row>8</xdr:row>
      <xdr:rowOff>85725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9348EE26-F14E-427D-A928-66CBC86B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21</xdr:row>
      <xdr:rowOff>24849</xdr:rowOff>
    </xdr:from>
    <xdr:to>
      <xdr:col>15</xdr:col>
      <xdr:colOff>335824</xdr:colOff>
      <xdr:row>21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26</xdr:row>
      <xdr:rowOff>24849</xdr:rowOff>
    </xdr:from>
    <xdr:to>
      <xdr:col>15</xdr:col>
      <xdr:colOff>335824</xdr:colOff>
      <xdr:row>26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31</xdr:row>
      <xdr:rowOff>24849</xdr:rowOff>
    </xdr:from>
    <xdr:to>
      <xdr:col>15</xdr:col>
      <xdr:colOff>335824</xdr:colOff>
      <xdr:row>31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37</xdr:row>
      <xdr:rowOff>16573</xdr:rowOff>
    </xdr:from>
    <xdr:to>
      <xdr:col>15</xdr:col>
      <xdr:colOff>335824</xdr:colOff>
      <xdr:row>37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44</xdr:row>
      <xdr:rowOff>16566</xdr:rowOff>
    </xdr:from>
    <xdr:to>
      <xdr:col>15</xdr:col>
      <xdr:colOff>401143</xdr:colOff>
      <xdr:row>45</xdr:row>
      <xdr:rowOff>29404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43</xdr:row>
      <xdr:rowOff>16566</xdr:rowOff>
    </xdr:from>
    <xdr:to>
      <xdr:col>15</xdr:col>
      <xdr:colOff>335824</xdr:colOff>
      <xdr:row>44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49</xdr:row>
      <xdr:rowOff>43962</xdr:rowOff>
    </xdr:from>
    <xdr:to>
      <xdr:col>4</xdr:col>
      <xdr:colOff>338371</xdr:colOff>
      <xdr:row>49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50</xdr:row>
      <xdr:rowOff>14654</xdr:rowOff>
    </xdr:from>
    <xdr:to>
      <xdr:col>4</xdr:col>
      <xdr:colOff>397319</xdr:colOff>
      <xdr:row>50</xdr:row>
      <xdr:rowOff>181621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64</xdr:row>
      <xdr:rowOff>43962</xdr:rowOff>
    </xdr:from>
    <xdr:to>
      <xdr:col>4</xdr:col>
      <xdr:colOff>345698</xdr:colOff>
      <xdr:row>64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65</xdr:row>
      <xdr:rowOff>14654</xdr:rowOff>
    </xdr:from>
    <xdr:to>
      <xdr:col>4</xdr:col>
      <xdr:colOff>404646</xdr:colOff>
      <xdr:row>65</xdr:row>
      <xdr:rowOff>181621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28</xdr:col>
      <xdr:colOff>415636</xdr:colOff>
      <xdr:row>75</xdr:row>
      <xdr:rowOff>347942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GD%20Nowy%20WoPP_19.2_I_3z_1710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91"/>
  <sheetViews>
    <sheetView showGridLines="0" tabSelected="1" view="pageBreakPreview" zoomScaleNormal="100" zoomScaleSheetLayoutView="100" zoomScalePageLayoutView="120" workbookViewId="0">
      <selection sqref="A1:Y11"/>
    </sheetView>
  </sheetViews>
  <sheetFormatPr defaultColWidth="9.140625" defaultRowHeight="12"/>
  <cols>
    <col min="1" max="1" width="2.28515625" style="77" customWidth="1"/>
    <col min="2" max="2" width="2.5703125" style="77" customWidth="1"/>
    <col min="3" max="3" width="3.140625" style="77" customWidth="1"/>
    <col min="4" max="9" width="2.85546875" style="77" customWidth="1"/>
    <col min="10" max="10" width="3.28515625" style="77" customWidth="1"/>
    <col min="11" max="11" width="2.85546875" style="77" customWidth="1"/>
    <col min="12" max="12" width="3.28515625" style="77" customWidth="1"/>
    <col min="13" max="19" width="2.85546875" style="77" customWidth="1"/>
    <col min="20" max="20" width="3" style="77" customWidth="1"/>
    <col min="21" max="29" width="2.85546875" style="77" customWidth="1"/>
    <col min="30" max="30" width="3.28515625" style="77" customWidth="1"/>
    <col min="31" max="36" width="2.85546875" style="77" customWidth="1"/>
    <col min="37" max="37" width="3.140625" style="77" customWidth="1"/>
    <col min="38" max="16384" width="9.140625" style="77"/>
  </cols>
  <sheetData>
    <row r="1" spans="1:37" ht="29.25" customHeight="1">
      <c r="A1" s="914" t="s">
        <v>520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916"/>
      <c r="Z1" s="78"/>
      <c r="AA1" s="79"/>
      <c r="AB1" s="79"/>
      <c r="AC1" s="79"/>
      <c r="AD1" s="79"/>
      <c r="AE1" s="79"/>
      <c r="AF1" s="79"/>
      <c r="AG1" s="79"/>
      <c r="AH1" s="79"/>
      <c r="AI1" s="79"/>
      <c r="AJ1" s="80"/>
      <c r="AK1" s="81"/>
    </row>
    <row r="2" spans="1:37" ht="15.75" customHeight="1">
      <c r="A2" s="917"/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9"/>
      <c r="Z2" s="82"/>
      <c r="AA2" s="874" t="s">
        <v>145</v>
      </c>
      <c r="AB2" s="874"/>
      <c r="AC2" s="874"/>
      <c r="AD2" s="874"/>
      <c r="AE2" s="875" t="s">
        <v>501</v>
      </c>
      <c r="AF2" s="876"/>
      <c r="AG2" s="876"/>
      <c r="AH2" s="876"/>
      <c r="AI2" s="876"/>
      <c r="AJ2" s="877"/>
      <c r="AK2" s="83"/>
    </row>
    <row r="3" spans="1:37" ht="15.75" customHeight="1">
      <c r="A3" s="920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9"/>
      <c r="Z3" s="84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5"/>
    </row>
    <row r="4" spans="1:37" ht="15.75" customHeight="1">
      <c r="A4" s="920"/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9"/>
      <c r="Z4" s="84"/>
      <c r="AA4" s="873" t="s">
        <v>200</v>
      </c>
      <c r="AB4" s="873"/>
      <c r="AC4" s="873"/>
      <c r="AD4" s="873"/>
      <c r="AE4" s="873"/>
      <c r="AF4" s="873"/>
      <c r="AG4" s="873"/>
      <c r="AH4" s="873"/>
      <c r="AI4" s="873"/>
      <c r="AJ4" s="873"/>
      <c r="AK4" s="86"/>
    </row>
    <row r="5" spans="1:37" ht="15.75" customHeight="1">
      <c r="A5" s="920"/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9"/>
      <c r="Z5" s="84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6"/>
    </row>
    <row r="6" spans="1:37" ht="4.5" customHeight="1">
      <c r="A6" s="920"/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9"/>
      <c r="Z6" s="87"/>
      <c r="AA6" s="873"/>
      <c r="AB6" s="873"/>
      <c r="AC6" s="873"/>
      <c r="AD6" s="873"/>
      <c r="AE6" s="873"/>
      <c r="AF6" s="873"/>
      <c r="AG6" s="873"/>
      <c r="AH6" s="873"/>
      <c r="AI6" s="873"/>
      <c r="AJ6" s="873"/>
      <c r="AK6" s="86"/>
    </row>
    <row r="7" spans="1:37" s="90" customFormat="1" ht="4.5" customHeight="1">
      <c r="A7" s="920"/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9"/>
      <c r="Z7" s="88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9"/>
    </row>
    <row r="8" spans="1:37" s="90" customFormat="1" ht="19.5" customHeight="1">
      <c r="A8" s="920"/>
      <c r="B8" s="918"/>
      <c r="C8" s="918"/>
      <c r="D8" s="918"/>
      <c r="E8" s="918"/>
      <c r="F8" s="918"/>
      <c r="G8" s="918"/>
      <c r="H8" s="918"/>
      <c r="I8" s="918"/>
      <c r="J8" s="918"/>
      <c r="K8" s="918"/>
      <c r="L8" s="918"/>
      <c r="M8" s="918"/>
      <c r="N8" s="918"/>
      <c r="O8" s="918"/>
      <c r="P8" s="918"/>
      <c r="Q8" s="918"/>
      <c r="R8" s="918"/>
      <c r="S8" s="918"/>
      <c r="T8" s="918"/>
      <c r="U8" s="918"/>
      <c r="V8" s="918"/>
      <c r="W8" s="918"/>
      <c r="X8" s="918"/>
      <c r="Y8" s="919"/>
      <c r="Z8" s="762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757"/>
    </row>
    <row r="9" spans="1:37" s="90" customFormat="1" ht="9.75" customHeight="1">
      <c r="A9" s="920"/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8"/>
      <c r="S9" s="918"/>
      <c r="T9" s="918"/>
      <c r="U9" s="918"/>
      <c r="V9" s="918"/>
      <c r="W9" s="918"/>
      <c r="X9" s="918"/>
      <c r="Y9" s="919"/>
      <c r="Z9" s="762"/>
      <c r="AA9" s="910" t="s">
        <v>511</v>
      </c>
      <c r="AB9" s="910"/>
      <c r="AC9" s="910"/>
      <c r="AD9" s="910"/>
      <c r="AE9" s="910"/>
      <c r="AF9" s="910"/>
      <c r="AG9" s="910"/>
      <c r="AH9" s="910"/>
      <c r="AI9" s="91"/>
      <c r="AJ9" s="91"/>
      <c r="AK9" s="757"/>
    </row>
    <row r="10" spans="1:37" s="90" customFormat="1" ht="24" customHeight="1">
      <c r="A10" s="920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9"/>
      <c r="AA10" s="910"/>
      <c r="AB10" s="910"/>
      <c r="AC10" s="910"/>
      <c r="AD10" s="910"/>
      <c r="AE10" s="910"/>
      <c r="AF10" s="910"/>
      <c r="AG10" s="910"/>
      <c r="AH10" s="910"/>
      <c r="AI10" s="878"/>
      <c r="AJ10" s="879"/>
      <c r="AK10" s="92"/>
    </row>
    <row r="11" spans="1:37" s="90" customFormat="1" ht="12" customHeight="1">
      <c r="A11" s="920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8"/>
      <c r="O11" s="918"/>
      <c r="P11" s="918"/>
      <c r="Q11" s="918"/>
      <c r="R11" s="918"/>
      <c r="S11" s="918"/>
      <c r="T11" s="918"/>
      <c r="U11" s="918"/>
      <c r="V11" s="918"/>
      <c r="W11" s="918"/>
      <c r="X11" s="918"/>
      <c r="Y11" s="919"/>
      <c r="Z11" s="93"/>
      <c r="AA11" s="910"/>
      <c r="AB11" s="910"/>
      <c r="AC11" s="910"/>
      <c r="AD11" s="910"/>
      <c r="AE11" s="910"/>
      <c r="AF11" s="910"/>
      <c r="AG11" s="910"/>
      <c r="AH11" s="910"/>
      <c r="AI11" s="94"/>
      <c r="AJ11" s="94"/>
      <c r="AK11" s="92"/>
    </row>
    <row r="12" spans="1:37" s="90" customFormat="1" ht="2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1:37" s="90" customFormat="1" ht="3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880"/>
      <c r="AA13" s="881"/>
      <c r="AB13" s="881"/>
      <c r="AC13" s="881"/>
      <c r="AD13" s="881"/>
      <c r="AE13" s="881"/>
      <c r="AF13" s="881"/>
      <c r="AG13" s="881"/>
      <c r="AH13" s="94"/>
      <c r="AI13" s="94"/>
      <c r="AJ13" s="94"/>
      <c r="AK13" s="92"/>
    </row>
    <row r="14" spans="1:37" s="90" customFormat="1" ht="4.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</row>
    <row r="15" spans="1:37" s="90" customFormat="1" ht="18" customHeight="1">
      <c r="A15" s="100"/>
      <c r="B15" s="101"/>
      <c r="C15" s="102" t="s">
        <v>160</v>
      </c>
      <c r="D15" s="103"/>
      <c r="E15" s="103"/>
      <c r="F15" s="104" t="s">
        <v>7</v>
      </c>
      <c r="G15" s="103">
        <v>6</v>
      </c>
      <c r="H15" s="103">
        <v>9</v>
      </c>
      <c r="I15" s="103">
        <v>3</v>
      </c>
      <c r="J15" s="103">
        <v>5</v>
      </c>
      <c r="K15" s="104" t="s">
        <v>7</v>
      </c>
      <c r="L15" s="102" t="s">
        <v>160</v>
      </c>
      <c r="M15" s="103"/>
      <c r="N15" s="103"/>
      <c r="O15" s="103"/>
      <c r="P15" s="103"/>
      <c r="Q15" s="103"/>
      <c r="R15" s="103"/>
      <c r="S15" s="103"/>
      <c r="T15" s="105" t="s">
        <v>121</v>
      </c>
      <c r="U15" s="103"/>
      <c r="V15" s="103"/>
      <c r="W15" s="101"/>
      <c r="X15" s="101"/>
      <c r="Y15" s="106"/>
      <c r="Z15" s="107"/>
      <c r="AA15" s="103"/>
      <c r="AB15" s="103"/>
      <c r="AC15" s="105" t="s">
        <v>474</v>
      </c>
      <c r="AD15" s="103"/>
      <c r="AE15" s="103"/>
      <c r="AF15" s="105" t="s">
        <v>474</v>
      </c>
      <c r="AG15" s="108">
        <v>2</v>
      </c>
      <c r="AH15" s="108">
        <v>0</v>
      </c>
      <c r="AI15" s="103"/>
      <c r="AJ15" s="103"/>
      <c r="AK15" s="109"/>
    </row>
    <row r="16" spans="1:37" ht="33.75" customHeight="1">
      <c r="A16" s="890" t="s">
        <v>288</v>
      </c>
      <c r="B16" s="873"/>
      <c r="C16" s="873"/>
      <c r="D16" s="873"/>
      <c r="E16" s="873"/>
      <c r="F16" s="873"/>
      <c r="G16" s="873"/>
      <c r="H16" s="873"/>
      <c r="I16" s="873"/>
      <c r="J16" s="873"/>
      <c r="K16" s="873"/>
      <c r="L16" s="873"/>
      <c r="M16" s="873"/>
      <c r="N16" s="873"/>
      <c r="O16" s="873"/>
      <c r="P16" s="873"/>
      <c r="Q16" s="873"/>
      <c r="R16" s="873"/>
      <c r="S16" s="873"/>
      <c r="T16" s="873"/>
      <c r="U16" s="873"/>
      <c r="V16" s="873"/>
      <c r="W16" s="873"/>
      <c r="X16" s="873"/>
      <c r="Y16" s="891"/>
      <c r="Z16" s="107"/>
      <c r="AA16" s="882" t="s">
        <v>199</v>
      </c>
      <c r="AB16" s="882"/>
      <c r="AC16" s="882"/>
      <c r="AD16" s="882"/>
      <c r="AE16" s="882"/>
      <c r="AF16" s="882"/>
      <c r="AG16" s="882"/>
      <c r="AH16" s="882"/>
      <c r="AI16" s="882"/>
      <c r="AJ16" s="882"/>
      <c r="AK16" s="109"/>
    </row>
    <row r="17" spans="1:37" ht="2.25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s="115" customFormat="1" ht="15" customHeight="1">
      <c r="A18" s="887" t="s">
        <v>542</v>
      </c>
      <c r="B18" s="888"/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M18" s="888"/>
      <c r="N18" s="888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  <c r="AB18" s="888"/>
      <c r="AC18" s="888"/>
      <c r="AD18" s="888"/>
      <c r="AE18" s="888"/>
      <c r="AF18" s="888"/>
      <c r="AG18" s="888"/>
      <c r="AH18" s="888"/>
      <c r="AI18" s="888"/>
      <c r="AJ18" s="888"/>
      <c r="AK18" s="889"/>
    </row>
    <row r="19" spans="1:37" s="115" customFormat="1" ht="2.2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</row>
    <row r="20" spans="1:37" ht="2.25" customHeight="1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2"/>
    </row>
    <row r="21" spans="1:37" ht="11.25" customHeight="1">
      <c r="A21" s="88"/>
      <c r="B21" s="912"/>
      <c r="C21" s="912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912"/>
      <c r="O21" s="912"/>
      <c r="P21" s="912"/>
      <c r="Q21" s="912"/>
      <c r="R21" s="912"/>
      <c r="S21" s="912"/>
      <c r="T21" s="912"/>
      <c r="U21" s="912"/>
      <c r="V21" s="912"/>
      <c r="W21" s="912"/>
      <c r="X21" s="912"/>
      <c r="Y21" s="764"/>
      <c r="Z21" s="91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124"/>
    </row>
    <row r="22" spans="1:37" ht="9" customHeight="1">
      <c r="A22" s="88"/>
      <c r="B22" s="913"/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913"/>
      <c r="U22" s="913"/>
      <c r="V22" s="913"/>
      <c r="W22" s="913"/>
      <c r="X22" s="913"/>
      <c r="Y22" s="764"/>
      <c r="Z22" s="911"/>
      <c r="AA22" s="893"/>
      <c r="AB22" s="893"/>
      <c r="AC22" s="893"/>
      <c r="AD22" s="893"/>
      <c r="AE22" s="893"/>
      <c r="AF22" s="893"/>
      <c r="AG22" s="893"/>
      <c r="AH22" s="893"/>
      <c r="AI22" s="893"/>
      <c r="AJ22" s="893"/>
      <c r="AK22" s="124"/>
    </row>
    <row r="23" spans="1:37" ht="30.75" customHeight="1">
      <c r="A23" s="88"/>
      <c r="B23" s="892" t="s">
        <v>311</v>
      </c>
      <c r="C23" s="892"/>
      <c r="D23" s="892"/>
      <c r="E23" s="892"/>
      <c r="F23" s="892"/>
      <c r="G23" s="892"/>
      <c r="H23" s="892"/>
      <c r="I23" s="892"/>
      <c r="J23" s="892"/>
      <c r="K23" s="892"/>
      <c r="L23" s="892"/>
      <c r="M23" s="892"/>
      <c r="N23" s="892"/>
      <c r="O23" s="892"/>
      <c r="P23" s="892"/>
      <c r="Q23" s="892"/>
      <c r="R23" s="892"/>
      <c r="S23" s="892"/>
      <c r="T23" s="892"/>
      <c r="U23" s="892"/>
      <c r="V23" s="892"/>
      <c r="W23" s="892"/>
      <c r="X23" s="892"/>
      <c r="Y23" s="125"/>
      <c r="Z23" s="126"/>
      <c r="AA23" s="873" t="s">
        <v>470</v>
      </c>
      <c r="AB23" s="873"/>
      <c r="AC23" s="873"/>
      <c r="AD23" s="873"/>
      <c r="AE23" s="873"/>
      <c r="AF23" s="873"/>
      <c r="AG23" s="873"/>
      <c r="AH23" s="873"/>
      <c r="AI23" s="873"/>
      <c r="AJ23" s="873"/>
      <c r="AK23" s="124"/>
    </row>
    <row r="24" spans="1:37" ht="2.25" customHeight="1">
      <c r="A24" s="88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26"/>
      <c r="AA24" s="873"/>
      <c r="AB24" s="873"/>
      <c r="AC24" s="873"/>
      <c r="AD24" s="873"/>
      <c r="AE24" s="873"/>
      <c r="AF24" s="873"/>
      <c r="AG24" s="873"/>
      <c r="AH24" s="873"/>
      <c r="AI24" s="873"/>
      <c r="AJ24" s="873"/>
      <c r="AK24" s="124"/>
    </row>
    <row r="25" spans="1:37" ht="20.25" customHeight="1">
      <c r="A25" s="127"/>
      <c r="B25" s="862" t="s">
        <v>365</v>
      </c>
      <c r="C25" s="862"/>
      <c r="D25" s="862"/>
      <c r="E25" s="862"/>
      <c r="F25" s="862"/>
      <c r="G25" s="862"/>
      <c r="H25" s="862"/>
      <c r="I25" s="862"/>
      <c r="J25" s="862"/>
      <c r="K25" s="128"/>
      <c r="L25" s="128"/>
      <c r="M25" s="885"/>
      <c r="N25" s="885"/>
      <c r="O25" s="128"/>
      <c r="P25" s="128"/>
      <c r="Q25" s="756"/>
      <c r="R25" s="128"/>
      <c r="S25" s="128"/>
      <c r="T25" s="756"/>
      <c r="U25" s="128"/>
      <c r="V25" s="128"/>
      <c r="W25" s="128"/>
      <c r="X25" s="128"/>
      <c r="Y25" s="115"/>
      <c r="Z25" s="129"/>
      <c r="AA25" s="873"/>
      <c r="AB25" s="873"/>
      <c r="AC25" s="873"/>
      <c r="AD25" s="873"/>
      <c r="AE25" s="873"/>
      <c r="AF25" s="873"/>
      <c r="AG25" s="873"/>
      <c r="AH25" s="873"/>
      <c r="AI25" s="873"/>
      <c r="AJ25" s="873"/>
      <c r="AK25" s="124"/>
    </row>
    <row r="26" spans="1:37" ht="2.25" customHeight="1">
      <c r="A26" s="88"/>
      <c r="B26" s="130"/>
      <c r="C26" s="130"/>
      <c r="D26" s="130"/>
      <c r="E26" s="130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893"/>
      <c r="S26" s="893"/>
      <c r="T26" s="893"/>
      <c r="U26" s="893"/>
      <c r="V26" s="893"/>
      <c r="W26" s="893"/>
      <c r="X26" s="764"/>
      <c r="Y26" s="764"/>
      <c r="Z26" s="126"/>
      <c r="AA26" s="873"/>
      <c r="AB26" s="873"/>
      <c r="AC26" s="873"/>
      <c r="AD26" s="873"/>
      <c r="AE26" s="873"/>
      <c r="AF26" s="873"/>
      <c r="AG26" s="873"/>
      <c r="AH26" s="873"/>
      <c r="AI26" s="873"/>
      <c r="AJ26" s="873"/>
      <c r="AK26" s="124"/>
    </row>
    <row r="27" spans="1:37" ht="15" customHeight="1">
      <c r="A27" s="88"/>
      <c r="B27" s="108"/>
      <c r="C27" s="108"/>
      <c r="D27" s="108"/>
      <c r="E27" s="108"/>
      <c r="F27" s="108"/>
      <c r="G27" s="108"/>
      <c r="H27" s="108"/>
      <c r="I27" s="108"/>
      <c r="J27" s="108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126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24"/>
    </row>
    <row r="28" spans="1:37" s="137" customFormat="1" ht="2.25" customHeight="1">
      <c r="A28" s="133"/>
      <c r="B28" s="862"/>
      <c r="C28" s="862"/>
      <c r="D28" s="862"/>
      <c r="E28" s="862"/>
      <c r="F28" s="862"/>
      <c r="G28" s="862"/>
      <c r="H28" s="862"/>
      <c r="I28" s="862"/>
      <c r="J28" s="128"/>
      <c r="K28" s="128"/>
      <c r="L28" s="128"/>
      <c r="M28" s="128"/>
      <c r="N28" s="128"/>
      <c r="O28" s="128"/>
      <c r="P28" s="128"/>
      <c r="Q28" s="128"/>
      <c r="R28" s="134"/>
      <c r="S28" s="134"/>
      <c r="T28" s="134"/>
      <c r="U28" s="134"/>
      <c r="V28" s="134"/>
      <c r="W28" s="134"/>
      <c r="X28" s="134"/>
      <c r="Y28" s="134"/>
      <c r="Z28" s="135"/>
      <c r="AA28" s="894" t="s">
        <v>512</v>
      </c>
      <c r="AB28" s="894"/>
      <c r="AC28" s="894"/>
      <c r="AD28" s="894"/>
      <c r="AE28" s="894"/>
      <c r="AF28" s="894"/>
      <c r="AG28" s="894"/>
      <c r="AH28" s="894"/>
      <c r="AI28" s="134"/>
      <c r="AJ28" s="134"/>
      <c r="AK28" s="136"/>
    </row>
    <row r="29" spans="1:37" s="90" customFormat="1" ht="22.5" customHeight="1">
      <c r="A29" s="95"/>
      <c r="B29" s="842" t="s">
        <v>188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  <c r="O29" s="843"/>
      <c r="P29" s="843"/>
      <c r="Q29" s="843"/>
      <c r="R29" s="843"/>
      <c r="S29" s="843"/>
      <c r="T29" s="843"/>
      <c r="U29" s="843"/>
      <c r="V29" s="843"/>
      <c r="W29" s="843"/>
      <c r="X29" s="895"/>
      <c r="Y29" s="96"/>
      <c r="Z29" s="107"/>
      <c r="AA29" s="894"/>
      <c r="AB29" s="894"/>
      <c r="AC29" s="894"/>
      <c r="AD29" s="894"/>
      <c r="AE29" s="894"/>
      <c r="AF29" s="894"/>
      <c r="AG29" s="894"/>
      <c r="AH29" s="894"/>
      <c r="AI29" s="878"/>
      <c r="AJ29" s="879"/>
      <c r="AK29" s="92"/>
    </row>
    <row r="30" spans="1:37" s="90" customFormat="1" ht="30" customHeight="1">
      <c r="A30" s="95"/>
      <c r="B30" s="847"/>
      <c r="C30" s="848"/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9"/>
      <c r="Y30" s="96"/>
      <c r="Z30" s="138"/>
      <c r="AA30" s="894"/>
      <c r="AB30" s="894"/>
      <c r="AC30" s="894"/>
      <c r="AD30" s="894"/>
      <c r="AE30" s="894"/>
      <c r="AF30" s="894"/>
      <c r="AG30" s="894"/>
      <c r="AH30" s="894"/>
      <c r="AI30" s="94"/>
      <c r="AJ30" s="94"/>
      <c r="AK30" s="92"/>
    </row>
    <row r="31" spans="1:37" ht="14.25" customHeight="1">
      <c r="A31" s="88"/>
      <c r="B31" s="847"/>
      <c r="C31" s="848"/>
      <c r="D31" s="848"/>
      <c r="E31" s="848"/>
      <c r="F31" s="848"/>
      <c r="G31" s="848"/>
      <c r="H31" s="848"/>
      <c r="I31" s="848"/>
      <c r="J31" s="848"/>
      <c r="K31" s="848"/>
      <c r="L31" s="848"/>
      <c r="M31" s="848"/>
      <c r="N31" s="848"/>
      <c r="O31" s="848"/>
      <c r="P31" s="848"/>
      <c r="Q31" s="848"/>
      <c r="R31" s="848"/>
      <c r="S31" s="848"/>
      <c r="T31" s="848"/>
      <c r="U31" s="848"/>
      <c r="V31" s="848"/>
      <c r="W31" s="848"/>
      <c r="X31" s="849"/>
      <c r="Y31" s="132"/>
      <c r="Z31" s="138"/>
      <c r="AA31" s="103"/>
      <c r="AB31" s="103"/>
      <c r="AC31" s="105" t="s">
        <v>474</v>
      </c>
      <c r="AD31" s="103"/>
      <c r="AE31" s="103"/>
      <c r="AF31" s="105" t="s">
        <v>474</v>
      </c>
      <c r="AG31" s="108">
        <v>2</v>
      </c>
      <c r="AH31" s="108">
        <v>0</v>
      </c>
      <c r="AI31" s="103"/>
      <c r="AJ31" s="103"/>
      <c r="AK31" s="124"/>
    </row>
    <row r="32" spans="1:37" ht="17.25" customHeight="1">
      <c r="A32" s="88"/>
      <c r="B32" s="850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851"/>
      <c r="N32" s="851"/>
      <c r="O32" s="851"/>
      <c r="P32" s="851"/>
      <c r="Q32" s="851"/>
      <c r="R32" s="851"/>
      <c r="S32" s="851"/>
      <c r="T32" s="851"/>
      <c r="U32" s="851"/>
      <c r="V32" s="851"/>
      <c r="W32" s="851"/>
      <c r="X32" s="852"/>
      <c r="Y32" s="132"/>
      <c r="Z32" s="126"/>
      <c r="AA32" s="872" t="s">
        <v>471</v>
      </c>
      <c r="AB32" s="872"/>
      <c r="AC32" s="873"/>
      <c r="AD32" s="872"/>
      <c r="AE32" s="872"/>
      <c r="AF32" s="873"/>
      <c r="AG32" s="872"/>
      <c r="AH32" s="872"/>
      <c r="AI32" s="872"/>
      <c r="AJ32" s="872"/>
      <c r="AK32" s="124"/>
    </row>
    <row r="33" spans="1:37" ht="2.25" customHeight="1">
      <c r="A33" s="139"/>
      <c r="B33" s="140"/>
      <c r="C33" s="140"/>
      <c r="D33" s="140"/>
      <c r="E33" s="140"/>
      <c r="F33" s="140"/>
      <c r="G33" s="140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0"/>
      <c r="V33" s="140"/>
      <c r="W33" s="140"/>
      <c r="X33" s="140"/>
      <c r="Y33" s="140"/>
      <c r="Z33" s="142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3"/>
    </row>
    <row r="34" spans="1:37" ht="2.25" customHeight="1">
      <c r="A34" s="88"/>
      <c r="B34" s="132"/>
      <c r="C34" s="132"/>
      <c r="D34" s="132"/>
      <c r="E34" s="132"/>
      <c r="F34" s="132"/>
      <c r="G34" s="132"/>
      <c r="H34" s="132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32"/>
      <c r="V34" s="132"/>
      <c r="W34" s="132"/>
      <c r="X34" s="132"/>
      <c r="Y34" s="132"/>
      <c r="Z34" s="13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24"/>
    </row>
    <row r="35" spans="1:37" ht="14.25" customHeight="1">
      <c r="A35" s="88"/>
      <c r="B35" s="862" t="s">
        <v>189</v>
      </c>
      <c r="C35" s="862"/>
      <c r="D35" s="862"/>
      <c r="E35" s="862"/>
      <c r="F35" s="862"/>
      <c r="G35" s="862"/>
      <c r="H35" s="862"/>
      <c r="I35" s="862"/>
      <c r="J35" s="862"/>
      <c r="K35" s="108"/>
      <c r="L35" s="108"/>
      <c r="M35" s="108"/>
      <c r="N35" s="128" t="s">
        <v>121</v>
      </c>
      <c r="O35" s="108">
        <v>2</v>
      </c>
      <c r="P35" s="108">
        <v>0</v>
      </c>
      <c r="Q35" s="108"/>
      <c r="R35" s="108"/>
      <c r="S35" s="115"/>
      <c r="T35" s="115"/>
      <c r="U35" s="115"/>
      <c r="V35" s="115"/>
      <c r="W35" s="115"/>
      <c r="X35" s="115"/>
      <c r="Y35" s="115"/>
      <c r="Z35" s="115"/>
      <c r="AA35" s="146"/>
      <c r="AB35" s="128"/>
      <c r="AC35" s="147"/>
      <c r="AD35" s="128"/>
      <c r="AE35" s="128"/>
      <c r="AF35" s="756"/>
      <c r="AG35" s="128"/>
      <c r="AH35" s="128"/>
      <c r="AI35" s="128"/>
      <c r="AJ35" s="128"/>
      <c r="AK35" s="124"/>
    </row>
    <row r="36" spans="1:37" ht="2.25" customHeight="1">
      <c r="A36" s="88"/>
      <c r="B36" s="132"/>
      <c r="C36" s="132"/>
      <c r="D36" s="132"/>
      <c r="E36" s="132"/>
      <c r="F36" s="132"/>
      <c r="G36" s="132"/>
      <c r="H36" s="132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32"/>
      <c r="V36" s="132"/>
      <c r="W36" s="132"/>
      <c r="X36" s="132"/>
      <c r="Y36" s="132"/>
      <c r="Z36" s="132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24"/>
    </row>
    <row r="37" spans="1:37" ht="14.25" customHeight="1">
      <c r="A37" s="88"/>
      <c r="B37" s="868" t="s">
        <v>312</v>
      </c>
      <c r="C37" s="868"/>
      <c r="D37" s="868"/>
      <c r="E37" s="868"/>
      <c r="F37" s="868"/>
      <c r="G37" s="868"/>
      <c r="H37" s="868"/>
      <c r="I37" s="868"/>
      <c r="J37" s="868"/>
      <c r="K37" s="885" t="s">
        <v>118</v>
      </c>
      <c r="L37" s="885"/>
      <c r="M37" s="108"/>
      <c r="N37" s="108"/>
      <c r="O37" s="105" t="s">
        <v>474</v>
      </c>
      <c r="P37" s="108"/>
      <c r="Q37" s="108"/>
      <c r="R37" s="105" t="s">
        <v>474</v>
      </c>
      <c r="S37" s="108">
        <v>2</v>
      </c>
      <c r="T37" s="108">
        <v>0</v>
      </c>
      <c r="U37" s="108"/>
      <c r="V37" s="108"/>
      <c r="W37" s="885" t="s">
        <v>119</v>
      </c>
      <c r="X37" s="885"/>
      <c r="Y37" s="108"/>
      <c r="Z37" s="108"/>
      <c r="AA37" s="105" t="s">
        <v>474</v>
      </c>
      <c r="AB37" s="108"/>
      <c r="AC37" s="108"/>
      <c r="AD37" s="105" t="s">
        <v>474</v>
      </c>
      <c r="AE37" s="108">
        <v>2</v>
      </c>
      <c r="AF37" s="108">
        <v>0</v>
      </c>
      <c r="AG37" s="108"/>
      <c r="AH37" s="108"/>
      <c r="AI37" s="128"/>
      <c r="AJ37" s="128"/>
      <c r="AK37" s="124"/>
    </row>
    <row r="38" spans="1:37" ht="12.75" customHeight="1">
      <c r="A38" s="88"/>
      <c r="B38" s="123"/>
      <c r="C38" s="148"/>
      <c r="D38" s="764"/>
      <c r="E38" s="764"/>
      <c r="F38" s="764"/>
      <c r="G38" s="764"/>
      <c r="H38" s="764"/>
      <c r="I38" s="764"/>
      <c r="J38" s="764"/>
      <c r="K38" s="148"/>
      <c r="L38" s="764"/>
      <c r="M38" s="764"/>
      <c r="N38" s="764"/>
      <c r="O38" s="882" t="s">
        <v>120</v>
      </c>
      <c r="P38" s="882"/>
      <c r="Q38" s="882"/>
      <c r="R38" s="882"/>
      <c r="S38" s="882"/>
      <c r="T38" s="882"/>
      <c r="U38" s="132"/>
      <c r="V38" s="132"/>
      <c r="W38" s="132"/>
      <c r="X38" s="132"/>
      <c r="Y38" s="132"/>
      <c r="Z38" s="132"/>
      <c r="AA38" s="132"/>
      <c r="AB38" s="882" t="s">
        <v>120</v>
      </c>
      <c r="AC38" s="882"/>
      <c r="AD38" s="882"/>
      <c r="AE38" s="882"/>
      <c r="AF38" s="882"/>
      <c r="AG38" s="882"/>
      <c r="AH38" s="764"/>
      <c r="AI38" s="128"/>
      <c r="AJ38" s="128"/>
      <c r="AK38" s="124"/>
    </row>
    <row r="39" spans="1:37" ht="2.25" customHeight="1">
      <c r="A39" s="119"/>
      <c r="B39" s="120"/>
      <c r="C39" s="120"/>
      <c r="D39" s="120"/>
      <c r="E39" s="120"/>
      <c r="F39" s="120"/>
      <c r="G39" s="120"/>
      <c r="H39" s="120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20"/>
      <c r="V39" s="120"/>
      <c r="W39" s="120"/>
      <c r="X39" s="120"/>
      <c r="Y39" s="120"/>
      <c r="Z39" s="120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22"/>
    </row>
    <row r="40" spans="1:37" ht="2.25" customHeight="1">
      <c r="A40" s="88"/>
      <c r="B40" s="132"/>
      <c r="C40" s="132"/>
      <c r="D40" s="132"/>
      <c r="E40" s="132"/>
      <c r="F40" s="132"/>
      <c r="G40" s="132"/>
      <c r="H40" s="132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32"/>
      <c r="V40" s="132"/>
      <c r="W40" s="132"/>
      <c r="X40" s="132"/>
      <c r="Y40" s="132"/>
      <c r="Z40" s="13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24"/>
    </row>
    <row r="41" spans="1:37" s="115" customFormat="1" ht="15.75" customHeight="1">
      <c r="A41" s="883" t="s">
        <v>578</v>
      </c>
      <c r="B41" s="884"/>
      <c r="C41" s="884"/>
      <c r="D41" s="884"/>
      <c r="E41" s="884"/>
      <c r="F41" s="884"/>
      <c r="G41" s="884"/>
      <c r="H41" s="884"/>
      <c r="I41" s="884"/>
      <c r="J41" s="884"/>
      <c r="L41" s="860" t="s">
        <v>14</v>
      </c>
      <c r="M41" s="861"/>
      <c r="N41" s="108"/>
      <c r="O41" s="150"/>
      <c r="P41" s="150"/>
      <c r="Q41" s="150"/>
      <c r="R41" s="150"/>
      <c r="S41" s="150"/>
      <c r="T41" s="150"/>
      <c r="AA41" s="150"/>
      <c r="AB41" s="151"/>
      <c r="AC41" s="151"/>
      <c r="AD41" s="860"/>
      <c r="AE41" s="860"/>
      <c r="AF41" s="151"/>
      <c r="AG41" s="151"/>
      <c r="AH41" s="151"/>
      <c r="AI41" s="151"/>
      <c r="AJ41" s="151"/>
      <c r="AK41" s="152"/>
    </row>
    <row r="42" spans="1:37" s="115" customFormat="1" ht="2.25" customHeight="1">
      <c r="A42" s="15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2"/>
    </row>
    <row r="43" spans="1:37" ht="14.25" customHeight="1">
      <c r="A43" s="88"/>
      <c r="B43" s="848" t="s">
        <v>257</v>
      </c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108"/>
      <c r="AB43" s="108"/>
      <c r="AC43" s="105" t="s">
        <v>474</v>
      </c>
      <c r="AD43" s="108"/>
      <c r="AE43" s="108"/>
      <c r="AF43" s="105" t="s">
        <v>474</v>
      </c>
      <c r="AG43" s="108">
        <v>2</v>
      </c>
      <c r="AH43" s="108">
        <v>0</v>
      </c>
      <c r="AI43" s="108"/>
      <c r="AJ43" s="108"/>
      <c r="AK43" s="124"/>
    </row>
    <row r="44" spans="1:37" ht="15" customHeight="1">
      <c r="A44" s="88"/>
      <c r="B44" s="848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8"/>
      <c r="V44" s="848"/>
      <c r="W44" s="848"/>
      <c r="X44" s="848"/>
      <c r="Y44" s="848"/>
      <c r="Z44" s="848"/>
      <c r="AA44" s="873" t="s">
        <v>120</v>
      </c>
      <c r="AB44" s="860"/>
      <c r="AC44" s="860"/>
      <c r="AD44" s="860"/>
      <c r="AE44" s="860"/>
      <c r="AF44" s="860"/>
      <c r="AG44" s="860"/>
      <c r="AH44" s="860"/>
      <c r="AI44" s="860"/>
      <c r="AJ44" s="860"/>
      <c r="AK44" s="124"/>
    </row>
    <row r="45" spans="1:37" ht="2.25" customHeight="1">
      <c r="A45" s="88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893"/>
      <c r="AB45" s="921"/>
      <c r="AC45" s="921"/>
      <c r="AD45" s="921"/>
      <c r="AE45" s="921"/>
      <c r="AF45" s="921"/>
      <c r="AG45" s="921"/>
      <c r="AH45" s="921"/>
      <c r="AI45" s="921"/>
      <c r="AJ45" s="921"/>
      <c r="AK45" s="124"/>
    </row>
    <row r="46" spans="1:37" ht="14.25" customHeight="1">
      <c r="A46" s="88"/>
      <c r="B46" s="155" t="s">
        <v>313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7"/>
      <c r="AA46" s="157"/>
      <c r="AB46" s="157"/>
      <c r="AC46" s="157"/>
      <c r="AD46" s="860" t="s">
        <v>14</v>
      </c>
      <c r="AE46" s="861"/>
      <c r="AF46" s="767"/>
      <c r="AG46" s="924"/>
      <c r="AH46" s="924"/>
      <c r="AI46" s="123"/>
      <c r="AJ46" s="157"/>
      <c r="AK46" s="124"/>
    </row>
    <row r="47" spans="1:37" ht="2.25" customHeight="1">
      <c r="A47" s="88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24"/>
    </row>
    <row r="48" spans="1:37" ht="2.25" customHeight="1">
      <c r="A48" s="88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24"/>
    </row>
    <row r="49" spans="1:37" ht="2.25" customHeight="1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2"/>
    </row>
    <row r="50" spans="1:37" ht="2.25" customHeight="1">
      <c r="A50" s="8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4"/>
    </row>
    <row r="51" spans="1:37" ht="14.25" customHeight="1">
      <c r="A51" s="922" t="s">
        <v>579</v>
      </c>
      <c r="B51" s="923"/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  <c r="O51" s="923"/>
      <c r="P51" s="923"/>
      <c r="Q51" s="923"/>
      <c r="R51" s="923"/>
      <c r="S51" s="923"/>
      <c r="T51" s="923"/>
      <c r="U51" s="923"/>
      <c r="V51" s="923"/>
      <c r="W51" s="923"/>
      <c r="X51" s="923"/>
      <c r="Y51" s="923"/>
      <c r="Z51" s="923"/>
      <c r="AA51" s="923"/>
      <c r="AB51" s="923"/>
      <c r="AC51" s="923"/>
      <c r="AD51" s="923"/>
      <c r="AE51" s="923"/>
      <c r="AF51" s="923"/>
      <c r="AG51" s="923"/>
      <c r="AH51" s="860" t="s">
        <v>14</v>
      </c>
      <c r="AI51" s="861"/>
      <c r="AJ51" s="767"/>
      <c r="AK51" s="158"/>
    </row>
    <row r="52" spans="1:37" ht="12" customHeight="1">
      <c r="A52" s="922"/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3"/>
      <c r="Z52" s="923"/>
      <c r="AA52" s="923"/>
      <c r="AB52" s="923"/>
      <c r="AC52" s="923"/>
      <c r="AD52" s="923"/>
      <c r="AE52" s="923"/>
      <c r="AF52" s="923"/>
      <c r="AG52" s="923"/>
      <c r="AH52" s="159"/>
      <c r="AI52" s="159"/>
      <c r="AJ52" s="159"/>
      <c r="AK52" s="160"/>
    </row>
    <row r="53" spans="1:37" ht="15" customHeight="1">
      <c r="A53" s="88"/>
      <c r="B53" s="862" t="s">
        <v>358</v>
      </c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0" t="s">
        <v>14</v>
      </c>
      <c r="AC53" s="861"/>
      <c r="AD53" s="767"/>
      <c r="AE53" s="860" t="s">
        <v>15</v>
      </c>
      <c r="AF53" s="861"/>
      <c r="AG53" s="767"/>
      <c r="AH53" s="115"/>
      <c r="AI53" s="115"/>
      <c r="AJ53" s="132"/>
      <c r="AK53" s="124"/>
    </row>
    <row r="54" spans="1:37" ht="2.25" customHeight="1">
      <c r="A54" s="88"/>
      <c r="B54" s="758"/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161"/>
      <c r="P54" s="756"/>
      <c r="Q54" s="756"/>
      <c r="R54" s="123"/>
      <c r="S54" s="756"/>
      <c r="T54" s="756"/>
      <c r="U54" s="146"/>
      <c r="V54" s="102"/>
      <c r="W54" s="102"/>
      <c r="X54" s="102"/>
      <c r="Y54" s="132"/>
      <c r="Z54" s="132"/>
      <c r="AA54" s="115"/>
      <c r="AB54" s="115"/>
      <c r="AC54" s="115"/>
      <c r="AD54" s="115"/>
      <c r="AE54" s="115"/>
      <c r="AF54" s="115"/>
      <c r="AG54" s="115"/>
      <c r="AH54" s="115"/>
      <c r="AI54" s="115"/>
      <c r="AJ54" s="132"/>
      <c r="AK54" s="124"/>
    </row>
    <row r="55" spans="1:37" ht="12" customHeight="1">
      <c r="A55" s="88"/>
      <c r="B55" s="842" t="s">
        <v>206</v>
      </c>
      <c r="C55" s="843"/>
      <c r="D55" s="843"/>
      <c r="E55" s="843"/>
      <c r="F55" s="843"/>
      <c r="G55" s="843"/>
      <c r="H55" s="843"/>
      <c r="I55" s="843"/>
      <c r="J55" s="843"/>
      <c r="K55" s="843"/>
      <c r="L55" s="843"/>
      <c r="M55" s="162"/>
      <c r="N55" s="162"/>
      <c r="O55" s="162"/>
      <c r="P55" s="162"/>
      <c r="Q55" s="162"/>
      <c r="R55" s="162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2"/>
      <c r="AK55" s="124"/>
    </row>
    <row r="56" spans="1:37" ht="9" customHeight="1">
      <c r="A56" s="88"/>
      <c r="B56" s="847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  <c r="AJ56" s="849"/>
      <c r="AK56" s="124"/>
    </row>
    <row r="57" spans="1:37" ht="13.5" customHeight="1">
      <c r="A57" s="88"/>
      <c r="B57" s="847"/>
      <c r="C57" s="848"/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8"/>
      <c r="O57" s="848"/>
      <c r="P57" s="848"/>
      <c r="Q57" s="848"/>
      <c r="R57" s="848"/>
      <c r="S57" s="848"/>
      <c r="T57" s="848"/>
      <c r="U57" s="848"/>
      <c r="V57" s="848"/>
      <c r="W57" s="848"/>
      <c r="X57" s="848"/>
      <c r="Y57" s="848"/>
      <c r="Z57" s="848"/>
      <c r="AA57" s="848"/>
      <c r="AB57" s="848"/>
      <c r="AC57" s="848"/>
      <c r="AD57" s="848"/>
      <c r="AE57" s="848"/>
      <c r="AF57" s="848"/>
      <c r="AG57" s="848"/>
      <c r="AH57" s="848"/>
      <c r="AI57" s="848"/>
      <c r="AJ57" s="849"/>
      <c r="AK57" s="124"/>
    </row>
    <row r="58" spans="1:37" ht="9" customHeight="1">
      <c r="A58" s="88"/>
      <c r="B58" s="850"/>
      <c r="C58" s="851"/>
      <c r="D58" s="851"/>
      <c r="E58" s="851"/>
      <c r="F58" s="851"/>
      <c r="G58" s="851"/>
      <c r="H58" s="851"/>
      <c r="I58" s="851"/>
      <c r="J58" s="851"/>
      <c r="K58" s="851"/>
      <c r="L58" s="851"/>
      <c r="M58" s="851"/>
      <c r="N58" s="851"/>
      <c r="O58" s="851"/>
      <c r="P58" s="851"/>
      <c r="Q58" s="851"/>
      <c r="R58" s="851"/>
      <c r="S58" s="851"/>
      <c r="T58" s="851"/>
      <c r="U58" s="851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2"/>
      <c r="AK58" s="124"/>
    </row>
    <row r="59" spans="1:37" ht="2.25" customHeigh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3"/>
    </row>
    <row r="60" spans="1:37" ht="2.25" hidden="1" customHeight="1">
      <c r="A60" s="8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24"/>
    </row>
    <row r="61" spans="1:37" ht="2.25" hidden="1" customHeight="1">
      <c r="A61" s="8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24"/>
    </row>
    <row r="62" spans="1:37" ht="2.25" hidden="1" customHeight="1">
      <c r="A62" s="8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24"/>
    </row>
    <row r="63" spans="1:37" ht="2.25" hidden="1" customHeight="1">
      <c r="A63" s="8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24"/>
    </row>
    <row r="64" spans="1:37" ht="2.25" hidden="1" customHeight="1">
      <c r="A64" s="8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24"/>
    </row>
    <row r="65" spans="1:37" ht="2.25" hidden="1" customHeight="1">
      <c r="A65" s="8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24"/>
    </row>
    <row r="66" spans="1:37" ht="2.25" hidden="1" customHeight="1">
      <c r="A66" s="8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24"/>
    </row>
    <row r="67" spans="1:37" ht="14.25" customHeight="1">
      <c r="A67" s="844" t="s">
        <v>580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6"/>
    </row>
    <row r="68" spans="1:37" ht="2.25" customHeight="1">
      <c r="A68" s="8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24"/>
    </row>
    <row r="69" spans="1:37" ht="15.75" customHeight="1">
      <c r="A69" s="88"/>
      <c r="B69" s="853" t="s">
        <v>162</v>
      </c>
      <c r="C69" s="853"/>
      <c r="D69" s="853"/>
      <c r="E69" s="853"/>
      <c r="F69" s="853"/>
      <c r="G69" s="853"/>
      <c r="H69" s="853"/>
      <c r="I69" s="853"/>
      <c r="J69" s="853"/>
      <c r="K69" s="853"/>
      <c r="L69" s="853"/>
      <c r="M69" s="853"/>
      <c r="N69" s="853"/>
      <c r="O69" s="853"/>
      <c r="P69" s="853"/>
      <c r="Q69" s="853"/>
      <c r="R69" s="853"/>
      <c r="S69" s="853"/>
      <c r="T69" s="853"/>
      <c r="U69" s="853"/>
      <c r="V69" s="853"/>
      <c r="W69" s="853"/>
      <c r="X69" s="853"/>
      <c r="Y69" s="853"/>
      <c r="Z69" s="853"/>
      <c r="AA69" s="853"/>
      <c r="AB69" s="853"/>
      <c r="AC69" s="853"/>
      <c r="AD69" s="853"/>
      <c r="AE69" s="853"/>
      <c r="AF69" s="853"/>
      <c r="AG69" s="853"/>
      <c r="AH69" s="853"/>
      <c r="AI69" s="853"/>
      <c r="AJ69" s="853"/>
      <c r="AK69" s="124"/>
    </row>
    <row r="70" spans="1:37" s="90" customFormat="1" ht="14.25" customHeight="1">
      <c r="A70" s="107"/>
      <c r="B70" s="163"/>
      <c r="C70" s="164"/>
      <c r="D70" s="164"/>
      <c r="E70" s="164"/>
      <c r="F70" s="164"/>
      <c r="G70" s="859" t="s">
        <v>197</v>
      </c>
      <c r="H70" s="859"/>
      <c r="I70" s="859"/>
      <c r="J70" s="164" t="s">
        <v>192</v>
      </c>
      <c r="K70" s="164"/>
      <c r="L70" s="164"/>
      <c r="M70" s="164"/>
      <c r="N70" s="164"/>
      <c r="O70" s="164"/>
      <c r="P70" s="164"/>
      <c r="Q70" s="859" t="s">
        <v>197</v>
      </c>
      <c r="R70" s="859"/>
      <c r="S70" s="859"/>
      <c r="T70" s="164" t="s">
        <v>192</v>
      </c>
      <c r="U70" s="164"/>
      <c r="V70" s="164"/>
      <c r="W70" s="164"/>
      <c r="X70" s="164"/>
      <c r="Y70" s="164"/>
      <c r="Z70" s="164"/>
      <c r="AA70" s="859" t="s">
        <v>14</v>
      </c>
      <c r="AB70" s="859"/>
      <c r="AC70" s="859"/>
      <c r="AD70" s="164" t="s">
        <v>192</v>
      </c>
      <c r="AE70" s="164"/>
      <c r="AF70" s="859"/>
      <c r="AG70" s="859"/>
      <c r="AH70" s="859"/>
      <c r="AI70" s="164"/>
      <c r="AJ70" s="165"/>
      <c r="AK70" s="166"/>
    </row>
    <row r="71" spans="1:37" ht="15" customHeight="1">
      <c r="A71" s="88"/>
      <c r="B71" s="863" t="s">
        <v>163</v>
      </c>
      <c r="C71" s="864"/>
      <c r="D71" s="864"/>
      <c r="E71" s="864"/>
      <c r="F71" s="864"/>
      <c r="G71" s="864"/>
      <c r="H71" s="768"/>
      <c r="I71" s="766"/>
      <c r="J71" s="768"/>
      <c r="K71" s="766"/>
      <c r="L71" s="23"/>
      <c r="M71" s="865" t="s">
        <v>164</v>
      </c>
      <c r="N71" s="865"/>
      <c r="O71" s="865"/>
      <c r="P71" s="865"/>
      <c r="Q71" s="866"/>
      <c r="R71" s="769"/>
      <c r="S71" s="167"/>
      <c r="T71" s="768"/>
      <c r="U71" s="167"/>
      <c r="W71" s="167" t="s">
        <v>165</v>
      </c>
      <c r="X71" s="167"/>
      <c r="Y71" s="167"/>
      <c r="Z71" s="23"/>
      <c r="AA71" s="23"/>
      <c r="AB71" s="768"/>
      <c r="AC71" s="168"/>
      <c r="AD71" s="769"/>
      <c r="AE71" s="23"/>
      <c r="AF71" s="23"/>
      <c r="AG71" s="167"/>
      <c r="AH71" s="167"/>
      <c r="AI71" s="167"/>
      <c r="AJ71" s="169"/>
      <c r="AK71" s="124"/>
    </row>
    <row r="72" spans="1:37" ht="2.25" customHeight="1">
      <c r="A72" s="88"/>
      <c r="B72" s="170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766"/>
      <c r="P72" s="766"/>
      <c r="Q72" s="766"/>
      <c r="R72" s="766"/>
      <c r="S72" s="766"/>
      <c r="T72" s="766"/>
      <c r="U72" s="766"/>
      <c r="V72" s="766"/>
      <c r="W72" s="766"/>
      <c r="X72" s="765"/>
      <c r="Y72" s="765"/>
      <c r="Z72" s="765"/>
      <c r="AA72" s="765"/>
      <c r="AB72" s="765"/>
      <c r="AC72" s="765"/>
      <c r="AD72" s="765"/>
      <c r="AE72" s="765"/>
      <c r="AF72" s="765"/>
      <c r="AG72" s="765"/>
      <c r="AH72" s="765"/>
      <c r="AI72" s="765"/>
      <c r="AJ72" s="172"/>
      <c r="AK72" s="124"/>
    </row>
    <row r="73" spans="1:37" ht="2.25" customHeight="1">
      <c r="A73" s="88"/>
      <c r="B73" s="173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5"/>
      <c r="T73" s="175"/>
      <c r="U73" s="175"/>
      <c r="V73" s="175"/>
      <c r="W73" s="175"/>
      <c r="X73" s="175"/>
      <c r="Y73" s="175"/>
      <c r="Z73" s="175"/>
      <c r="AA73" s="176"/>
      <c r="AB73" s="176"/>
      <c r="AC73" s="176"/>
      <c r="AD73" s="175"/>
      <c r="AE73" s="175"/>
      <c r="AF73" s="175"/>
      <c r="AG73" s="176"/>
      <c r="AH73" s="176"/>
      <c r="AI73" s="176"/>
      <c r="AJ73" s="177"/>
      <c r="AK73" s="124"/>
    </row>
    <row r="74" spans="1:37" ht="2.25" customHeight="1">
      <c r="A74" s="88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24"/>
    </row>
    <row r="75" spans="1:37" ht="12" customHeight="1">
      <c r="A75" s="88"/>
      <c r="B75" s="854" t="s">
        <v>492</v>
      </c>
      <c r="C75" s="855"/>
      <c r="D75" s="855"/>
      <c r="E75" s="855"/>
      <c r="F75" s="855"/>
      <c r="G75" s="855"/>
      <c r="H75" s="855"/>
      <c r="I75" s="855"/>
      <c r="J75" s="855"/>
      <c r="K75" s="855"/>
      <c r="L75" s="855"/>
      <c r="M75" s="855"/>
      <c r="N75" s="855"/>
      <c r="O75" s="855"/>
      <c r="P75" s="855"/>
      <c r="Q75" s="855"/>
      <c r="R75" s="855"/>
      <c r="S75" s="855"/>
      <c r="T75" s="855"/>
      <c r="U75" s="855"/>
      <c r="V75" s="855"/>
      <c r="W75" s="855"/>
      <c r="X75" s="855"/>
      <c r="Y75" s="855"/>
      <c r="Z75" s="855"/>
      <c r="AA75" s="855"/>
      <c r="AB75" s="855"/>
      <c r="AC75" s="855"/>
      <c r="AD75" s="855"/>
      <c r="AE75" s="855"/>
      <c r="AF75" s="855"/>
      <c r="AG75" s="855"/>
      <c r="AH75" s="855"/>
      <c r="AI75" s="855"/>
      <c r="AJ75" s="856"/>
      <c r="AK75" s="124"/>
    </row>
    <row r="76" spans="1:37" ht="12" customHeight="1">
      <c r="A76" s="88"/>
      <c r="B76" s="847"/>
      <c r="C76" s="848"/>
      <c r="D76" s="848"/>
      <c r="E76" s="848"/>
      <c r="F76" s="848"/>
      <c r="G76" s="848"/>
      <c r="H76" s="848"/>
      <c r="I76" s="848"/>
      <c r="J76" s="848"/>
      <c r="K76" s="848"/>
      <c r="L76" s="848"/>
      <c r="M76" s="848"/>
      <c r="N76" s="848"/>
      <c r="O76" s="848"/>
      <c r="P76" s="848"/>
      <c r="Q76" s="848"/>
      <c r="R76" s="848"/>
      <c r="S76" s="848"/>
      <c r="T76" s="848"/>
      <c r="U76" s="848"/>
      <c r="V76" s="848"/>
      <c r="W76" s="848"/>
      <c r="X76" s="848"/>
      <c r="Y76" s="848"/>
      <c r="Z76" s="848"/>
      <c r="AA76" s="848"/>
      <c r="AB76" s="848"/>
      <c r="AC76" s="848"/>
      <c r="AD76" s="848"/>
      <c r="AE76" s="848"/>
      <c r="AF76" s="848"/>
      <c r="AG76" s="848"/>
      <c r="AH76" s="848"/>
      <c r="AI76" s="848"/>
      <c r="AJ76" s="849"/>
      <c r="AK76" s="124"/>
    </row>
    <row r="77" spans="1:37" ht="12" customHeight="1">
      <c r="A77" s="88"/>
      <c r="B77" s="847"/>
      <c r="C77" s="848"/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848"/>
      <c r="S77" s="848"/>
      <c r="T77" s="848"/>
      <c r="U77" s="848"/>
      <c r="V77" s="848"/>
      <c r="W77" s="848"/>
      <c r="X77" s="848"/>
      <c r="Y77" s="848"/>
      <c r="Z77" s="848"/>
      <c r="AA77" s="848"/>
      <c r="AB77" s="848"/>
      <c r="AC77" s="848"/>
      <c r="AD77" s="848"/>
      <c r="AE77" s="848"/>
      <c r="AF77" s="848"/>
      <c r="AG77" s="848"/>
      <c r="AH77" s="848"/>
      <c r="AI77" s="848"/>
      <c r="AJ77" s="849"/>
      <c r="AK77" s="124"/>
    </row>
    <row r="78" spans="1:37" ht="14.25" customHeight="1">
      <c r="A78" s="88"/>
      <c r="B78" s="847"/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  <c r="AJ78" s="849"/>
      <c r="AK78" s="124"/>
    </row>
    <row r="79" spans="1:37" ht="12" customHeight="1">
      <c r="A79" s="178"/>
      <c r="B79" s="850"/>
      <c r="C79" s="851"/>
      <c r="D79" s="851"/>
      <c r="E79" s="851"/>
      <c r="F79" s="851"/>
      <c r="G79" s="851"/>
      <c r="H79" s="851"/>
      <c r="I79" s="851"/>
      <c r="J79" s="851"/>
      <c r="K79" s="851"/>
      <c r="L79" s="851"/>
      <c r="M79" s="851"/>
      <c r="N79" s="851"/>
      <c r="O79" s="851"/>
      <c r="P79" s="851"/>
      <c r="Q79" s="851"/>
      <c r="R79" s="851"/>
      <c r="S79" s="851"/>
      <c r="T79" s="851"/>
      <c r="U79" s="851"/>
      <c r="V79" s="851"/>
      <c r="W79" s="851"/>
      <c r="X79" s="851"/>
      <c r="Y79" s="851"/>
      <c r="Z79" s="851"/>
      <c r="AA79" s="851"/>
      <c r="AB79" s="851"/>
      <c r="AC79" s="851"/>
      <c r="AD79" s="851"/>
      <c r="AE79" s="851"/>
      <c r="AF79" s="851"/>
      <c r="AG79" s="851"/>
      <c r="AH79" s="851"/>
      <c r="AI79" s="851"/>
      <c r="AJ79" s="852"/>
      <c r="AK79" s="179"/>
    </row>
    <row r="80" spans="1:37" ht="21" customHeight="1">
      <c r="A80" s="180"/>
      <c r="B80" s="869" t="s">
        <v>806</v>
      </c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  <c r="AF80" s="869"/>
      <c r="AG80" s="869"/>
      <c r="AH80" s="869"/>
      <c r="AI80" s="869"/>
      <c r="AJ80" s="869"/>
      <c r="AK80" s="181"/>
    </row>
    <row r="81" spans="1:37" ht="6.75" customHeight="1">
      <c r="A81" s="139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43"/>
    </row>
    <row r="82" spans="1:37" ht="3" customHeight="1">
      <c r="A82" s="183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40"/>
    </row>
    <row r="83" spans="1:37" ht="3" customHeight="1">
      <c r="A83" s="119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22"/>
    </row>
    <row r="84" spans="1:37" ht="15" customHeight="1">
      <c r="A84" s="88"/>
      <c r="B84" s="868" t="s">
        <v>733</v>
      </c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868"/>
      <c r="W84" s="868"/>
      <c r="X84" s="868"/>
      <c r="Y84" s="870"/>
      <c r="Z84" s="870"/>
      <c r="AA84" s="870"/>
      <c r="AB84" s="870"/>
      <c r="AC84" s="870"/>
      <c r="AD84" s="860" t="s">
        <v>14</v>
      </c>
      <c r="AE84" s="861"/>
      <c r="AF84" s="767"/>
      <c r="AG84" s="860" t="s">
        <v>15</v>
      </c>
      <c r="AH84" s="861"/>
      <c r="AI84" s="767"/>
      <c r="AJ84" s="185"/>
      <c r="AK84" s="124"/>
    </row>
    <row r="85" spans="1:37" ht="2.25" customHeight="1">
      <c r="A85" s="88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123"/>
      <c r="Y85" s="756"/>
      <c r="Z85" s="756"/>
      <c r="AA85" s="123"/>
      <c r="AB85" s="756"/>
      <c r="AC85" s="756"/>
      <c r="AD85" s="146"/>
      <c r="AE85" s="115"/>
      <c r="AF85" s="115"/>
      <c r="AG85" s="115"/>
      <c r="AH85" s="115"/>
      <c r="AI85" s="115"/>
      <c r="AJ85" s="185"/>
      <c r="AK85" s="124"/>
    </row>
    <row r="86" spans="1:37" ht="15" customHeight="1">
      <c r="A86" s="88"/>
      <c r="B86" s="862" t="s">
        <v>483</v>
      </c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57"/>
      <c r="X86" s="858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24"/>
    </row>
    <row r="87" spans="1:37" ht="2.25" customHeight="1">
      <c r="A87" s="88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123"/>
      <c r="Y87" s="756"/>
      <c r="Z87" s="756"/>
      <c r="AA87" s="123"/>
      <c r="AB87" s="756"/>
      <c r="AC87" s="756"/>
      <c r="AD87" s="146"/>
      <c r="AE87" s="115"/>
      <c r="AF87" s="115"/>
      <c r="AG87" s="115"/>
      <c r="AH87" s="115"/>
      <c r="AI87" s="115"/>
      <c r="AJ87" s="185"/>
      <c r="AK87" s="124"/>
    </row>
    <row r="88" spans="1:37" ht="15" customHeight="1">
      <c r="A88" s="88"/>
      <c r="B88" s="854" t="s">
        <v>485</v>
      </c>
      <c r="C88" s="855"/>
      <c r="D88" s="855"/>
      <c r="E88" s="855"/>
      <c r="F88" s="855"/>
      <c r="G88" s="855"/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855"/>
      <c r="S88" s="855"/>
      <c r="T88" s="855"/>
      <c r="U88" s="855"/>
      <c r="V88" s="855"/>
      <c r="W88" s="855"/>
      <c r="X88" s="855"/>
      <c r="Y88" s="855"/>
      <c r="Z88" s="855"/>
      <c r="AA88" s="855"/>
      <c r="AB88" s="855"/>
      <c r="AC88" s="855"/>
      <c r="AD88" s="855"/>
      <c r="AE88" s="855"/>
      <c r="AF88" s="855"/>
      <c r="AG88" s="855"/>
      <c r="AH88" s="855"/>
      <c r="AI88" s="855"/>
      <c r="AJ88" s="856"/>
      <c r="AK88" s="124"/>
    </row>
    <row r="89" spans="1:37" ht="15" customHeight="1">
      <c r="A89" s="88"/>
      <c r="B89" s="847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  <c r="S89" s="848"/>
      <c r="T89" s="848"/>
      <c r="U89" s="848"/>
      <c r="V89" s="848"/>
      <c r="W89" s="848"/>
      <c r="X89" s="848"/>
      <c r="Y89" s="848"/>
      <c r="Z89" s="848"/>
      <c r="AA89" s="848"/>
      <c r="AB89" s="848"/>
      <c r="AC89" s="848"/>
      <c r="AD89" s="848"/>
      <c r="AE89" s="848"/>
      <c r="AF89" s="848"/>
      <c r="AG89" s="848"/>
      <c r="AH89" s="848"/>
      <c r="AI89" s="848"/>
      <c r="AJ89" s="849"/>
      <c r="AK89" s="124"/>
    </row>
    <row r="90" spans="1:37" ht="15" customHeight="1">
      <c r="A90" s="88"/>
      <c r="B90" s="847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  <c r="S90" s="848"/>
      <c r="T90" s="848"/>
      <c r="U90" s="848"/>
      <c r="V90" s="848"/>
      <c r="W90" s="848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9"/>
      <c r="AK90" s="124"/>
    </row>
    <row r="91" spans="1:37" ht="15" customHeight="1">
      <c r="A91" s="88"/>
      <c r="B91" s="847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  <c r="S91" s="848"/>
      <c r="T91" s="848"/>
      <c r="U91" s="848"/>
      <c r="V91" s="848"/>
      <c r="W91" s="848"/>
      <c r="X91" s="848"/>
      <c r="Y91" s="848"/>
      <c r="Z91" s="848"/>
      <c r="AA91" s="848"/>
      <c r="AB91" s="848"/>
      <c r="AC91" s="848"/>
      <c r="AD91" s="848"/>
      <c r="AE91" s="848"/>
      <c r="AF91" s="848"/>
      <c r="AG91" s="848"/>
      <c r="AH91" s="848"/>
      <c r="AI91" s="848"/>
      <c r="AJ91" s="849"/>
      <c r="AK91" s="124"/>
    </row>
    <row r="92" spans="1:37" ht="15" customHeight="1">
      <c r="A92" s="88"/>
      <c r="B92" s="850"/>
      <c r="C92" s="851"/>
      <c r="D92" s="851"/>
      <c r="E92" s="851"/>
      <c r="F92" s="851"/>
      <c r="G92" s="851"/>
      <c r="H92" s="851"/>
      <c r="I92" s="851"/>
      <c r="J92" s="851"/>
      <c r="K92" s="851"/>
      <c r="L92" s="851"/>
      <c r="M92" s="851"/>
      <c r="N92" s="851"/>
      <c r="O92" s="851"/>
      <c r="P92" s="851"/>
      <c r="Q92" s="851"/>
      <c r="R92" s="851"/>
      <c r="S92" s="851"/>
      <c r="T92" s="851"/>
      <c r="U92" s="851"/>
      <c r="V92" s="851"/>
      <c r="W92" s="851"/>
      <c r="X92" s="851"/>
      <c r="Y92" s="851"/>
      <c r="Z92" s="851"/>
      <c r="AA92" s="851"/>
      <c r="AB92" s="851"/>
      <c r="AC92" s="851"/>
      <c r="AD92" s="851"/>
      <c r="AE92" s="851"/>
      <c r="AF92" s="851"/>
      <c r="AG92" s="851"/>
      <c r="AH92" s="851"/>
      <c r="AI92" s="851"/>
      <c r="AJ92" s="852"/>
      <c r="AK92" s="124"/>
    </row>
    <row r="93" spans="1:37" ht="2.25" customHeight="1">
      <c r="A93" s="88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123"/>
      <c r="Y93" s="756"/>
      <c r="Z93" s="756"/>
      <c r="AA93" s="123"/>
      <c r="AB93" s="756"/>
      <c r="AC93" s="756"/>
      <c r="AD93" s="146"/>
      <c r="AE93" s="115"/>
      <c r="AF93" s="115"/>
      <c r="AG93" s="115"/>
      <c r="AH93" s="115"/>
      <c r="AI93" s="115"/>
      <c r="AJ93" s="185"/>
      <c r="AK93" s="124"/>
    </row>
    <row r="94" spans="1:37" ht="2.25" customHeight="1">
      <c r="A94" s="88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123"/>
      <c r="Y94" s="756"/>
      <c r="Z94" s="756"/>
      <c r="AA94" s="123"/>
      <c r="AB94" s="756"/>
      <c r="AC94" s="756"/>
      <c r="AD94" s="146"/>
      <c r="AE94" s="115"/>
      <c r="AF94" s="115"/>
      <c r="AG94" s="115"/>
      <c r="AH94" s="115"/>
      <c r="AI94" s="115"/>
      <c r="AJ94" s="185"/>
      <c r="AK94" s="124"/>
    </row>
    <row r="95" spans="1:37" ht="15" customHeight="1">
      <c r="A95" s="88"/>
      <c r="B95" s="868" t="s">
        <v>539</v>
      </c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868"/>
      <c r="O95" s="868"/>
      <c r="P95" s="868"/>
      <c r="Q95" s="868"/>
      <c r="R95" s="868"/>
      <c r="S95" s="868"/>
      <c r="T95" s="868"/>
      <c r="U95" s="868"/>
      <c r="V95" s="868"/>
      <c r="W95" s="868"/>
      <c r="X95" s="868"/>
      <c r="Y95" s="868"/>
      <c r="Z95" s="868"/>
      <c r="AA95" s="868"/>
      <c r="AB95" s="868"/>
      <c r="AC95" s="868"/>
      <c r="AD95" s="868"/>
      <c r="AE95" s="860" t="s">
        <v>14</v>
      </c>
      <c r="AF95" s="861"/>
      <c r="AG95" s="767"/>
      <c r="AH95" s="871" t="s">
        <v>15</v>
      </c>
      <c r="AI95" s="861"/>
      <c r="AJ95" s="767"/>
      <c r="AK95" s="124"/>
    </row>
    <row r="96" spans="1:37" ht="9.75" customHeight="1">
      <c r="A96" s="88"/>
      <c r="B96" s="868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868"/>
      <c r="P96" s="868"/>
      <c r="Q96" s="868"/>
      <c r="R96" s="868"/>
      <c r="S96" s="868"/>
      <c r="T96" s="868"/>
      <c r="U96" s="868"/>
      <c r="V96" s="868"/>
      <c r="W96" s="868"/>
      <c r="X96" s="868"/>
      <c r="Y96" s="868"/>
      <c r="Z96" s="868"/>
      <c r="AA96" s="868"/>
      <c r="AB96" s="868"/>
      <c r="AC96" s="868"/>
      <c r="AD96" s="868"/>
      <c r="AE96" s="115"/>
      <c r="AF96" s="115"/>
      <c r="AG96" s="115"/>
      <c r="AH96" s="115"/>
      <c r="AI96" s="115"/>
      <c r="AJ96" s="185"/>
      <c r="AK96" s="124"/>
    </row>
    <row r="97" spans="1:41" ht="15" customHeight="1">
      <c r="A97" s="88"/>
      <c r="B97" s="868" t="s">
        <v>509</v>
      </c>
      <c r="C97" s="868"/>
      <c r="D97" s="868"/>
      <c r="E97" s="868"/>
      <c r="F97" s="868"/>
      <c r="G97" s="868"/>
      <c r="H97" s="868"/>
      <c r="I97" s="868"/>
      <c r="J97" s="868"/>
      <c r="K97" s="868"/>
      <c r="L97" s="868"/>
      <c r="M97" s="868"/>
      <c r="N97" s="868"/>
      <c r="O97" s="868"/>
      <c r="P97" s="868"/>
      <c r="Q97" s="868"/>
      <c r="R97" s="868"/>
      <c r="S97" s="868"/>
      <c r="T97" s="868"/>
      <c r="U97" s="868"/>
      <c r="V97" s="868"/>
      <c r="W97" s="868"/>
      <c r="X97" s="868"/>
      <c r="Y97" s="860" t="s">
        <v>14</v>
      </c>
      <c r="Z97" s="861"/>
      <c r="AA97" s="767"/>
      <c r="AB97" s="860" t="s">
        <v>15</v>
      </c>
      <c r="AC97" s="861"/>
      <c r="AD97" s="767"/>
      <c r="AE97" s="187"/>
      <c r="AF97" s="188"/>
      <c r="AG97" s="189"/>
      <c r="AH97" s="189"/>
      <c r="AI97" s="189"/>
      <c r="AJ97" s="189"/>
      <c r="AK97" s="190"/>
    </row>
    <row r="98" spans="1:41" ht="2.25" customHeight="1">
      <c r="A98" s="88"/>
      <c r="B98" s="868"/>
      <c r="C98" s="868"/>
      <c r="D98" s="868"/>
      <c r="E98" s="868"/>
      <c r="F98" s="868"/>
      <c r="G98" s="868"/>
      <c r="H98" s="868"/>
      <c r="I98" s="868"/>
      <c r="J98" s="868"/>
      <c r="K98" s="868"/>
      <c r="L98" s="868"/>
      <c r="M98" s="868"/>
      <c r="N98" s="868"/>
      <c r="O98" s="868"/>
      <c r="P98" s="868"/>
      <c r="Q98" s="868"/>
      <c r="R98" s="868"/>
      <c r="S98" s="868"/>
      <c r="T98" s="868"/>
      <c r="U98" s="868"/>
      <c r="V98" s="868"/>
      <c r="W98" s="868"/>
      <c r="X98" s="868"/>
      <c r="Y98" s="187"/>
      <c r="Z98" s="187"/>
      <c r="AA98" s="187"/>
      <c r="AB98" s="187"/>
      <c r="AC98" s="187"/>
      <c r="AD98" s="187"/>
      <c r="AE98" s="187"/>
      <c r="AF98" s="191"/>
      <c r="AG98" s="191"/>
      <c r="AH98" s="760"/>
      <c r="AI98" s="760"/>
      <c r="AJ98" s="760"/>
      <c r="AK98" s="192"/>
    </row>
    <row r="99" spans="1:41" s="194" customFormat="1" ht="15" customHeight="1">
      <c r="A99" s="193"/>
      <c r="B99" s="867" t="s">
        <v>207</v>
      </c>
      <c r="C99" s="867"/>
      <c r="D99" s="867"/>
      <c r="E99" s="867"/>
      <c r="F99" s="867"/>
      <c r="G99" s="867"/>
      <c r="H99" s="867"/>
      <c r="I99" s="867"/>
      <c r="J99" s="867"/>
      <c r="K99" s="867"/>
      <c r="L99" s="867"/>
      <c r="M99" s="867"/>
      <c r="N99" s="867"/>
      <c r="O99" s="867"/>
      <c r="P99" s="867"/>
      <c r="Q99" s="23"/>
      <c r="R99" s="23"/>
      <c r="S99" s="23"/>
      <c r="T99" s="23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860"/>
      <c r="AH99" s="860"/>
      <c r="AI99" s="146"/>
      <c r="AJ99" s="23"/>
      <c r="AK99" s="190"/>
      <c r="AL99" s="189"/>
      <c r="AM99" s="189"/>
      <c r="AN99" s="189"/>
      <c r="AO99" s="189"/>
    </row>
    <row r="100" spans="1:41" s="194" customFormat="1" ht="2.25" customHeight="1">
      <c r="A100" s="193"/>
      <c r="B100" s="766"/>
      <c r="C100" s="766"/>
      <c r="D100" s="766"/>
      <c r="E100" s="766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189"/>
      <c r="AE100" s="189"/>
      <c r="AF100" s="189"/>
      <c r="AG100" s="189"/>
      <c r="AH100" s="189"/>
      <c r="AI100" s="189"/>
      <c r="AJ100" s="189"/>
      <c r="AK100" s="190"/>
      <c r="AL100" s="189"/>
      <c r="AM100" s="189"/>
      <c r="AN100" s="189"/>
      <c r="AO100" s="189"/>
    </row>
    <row r="101" spans="1:41" s="194" customFormat="1" ht="17.25" customHeight="1">
      <c r="A101" s="193"/>
      <c r="B101" s="896" t="s">
        <v>574</v>
      </c>
      <c r="C101" s="897"/>
      <c r="D101" s="897"/>
      <c r="E101" s="897"/>
      <c r="F101" s="897"/>
      <c r="G101" s="897"/>
      <c r="H101" s="897"/>
      <c r="I101" s="897"/>
      <c r="J101" s="897"/>
      <c r="K101" s="897"/>
      <c r="L101" s="897"/>
      <c r="M101" s="897"/>
      <c r="N101" s="897"/>
      <c r="O101" s="897"/>
      <c r="P101" s="897"/>
      <c r="Q101" s="897"/>
      <c r="R101" s="897"/>
      <c r="S101" s="897"/>
      <c r="T101" s="897"/>
      <c r="U101" s="897"/>
      <c r="V101" s="897"/>
      <c r="W101" s="897"/>
      <c r="X101" s="897"/>
      <c r="Y101" s="897"/>
      <c r="Z101" s="897"/>
      <c r="AA101" s="897"/>
      <c r="AB101" s="897"/>
      <c r="AC101" s="898"/>
      <c r="AD101" s="168"/>
      <c r="AE101" s="860" t="s">
        <v>14</v>
      </c>
      <c r="AF101" s="861"/>
      <c r="AG101" s="108" t="s">
        <v>472</v>
      </c>
      <c r="AH101" s="23"/>
      <c r="AI101" s="23"/>
      <c r="AJ101" s="189"/>
      <c r="AK101" s="190"/>
      <c r="AL101" s="189"/>
      <c r="AM101" s="189"/>
      <c r="AN101" s="189"/>
      <c r="AO101" s="189"/>
    </row>
    <row r="102" spans="1:41" ht="3" customHeight="1">
      <c r="A102" s="88"/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6"/>
      <c r="O102" s="756"/>
      <c r="P102" s="756"/>
      <c r="Q102" s="756"/>
      <c r="R102" s="756"/>
      <c r="S102" s="756"/>
      <c r="T102" s="756"/>
      <c r="U102" s="756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56"/>
      <c r="AI102" s="756"/>
      <c r="AJ102" s="756"/>
      <c r="AK102" s="124"/>
    </row>
    <row r="103" spans="1:41" ht="19.5" customHeight="1">
      <c r="A103" s="88"/>
      <c r="B103" s="862" t="s">
        <v>208</v>
      </c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62"/>
      <c r="AF103" s="862"/>
      <c r="AG103" s="862"/>
      <c r="AH103" s="862"/>
      <c r="AI103" s="862"/>
      <c r="AJ103" s="862"/>
      <c r="AK103" s="124"/>
    </row>
    <row r="104" spans="1:41" ht="3" customHeight="1">
      <c r="A104" s="88"/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  <c r="AE104" s="756"/>
      <c r="AF104" s="756"/>
      <c r="AG104" s="756"/>
      <c r="AH104" s="756"/>
      <c r="AI104" s="756"/>
      <c r="AJ104" s="756"/>
      <c r="AK104" s="124"/>
    </row>
    <row r="105" spans="1:41" s="194" customFormat="1" ht="17.25" customHeight="1">
      <c r="A105" s="193"/>
      <c r="B105" s="899" t="s">
        <v>575</v>
      </c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1"/>
      <c r="AD105" s="189"/>
      <c r="AE105" s="860" t="s">
        <v>14</v>
      </c>
      <c r="AF105" s="861"/>
      <c r="AG105" s="767"/>
      <c r="AH105" s="871" t="s">
        <v>15</v>
      </c>
      <c r="AI105" s="861"/>
      <c r="AJ105" s="767"/>
      <c r="AK105" s="190"/>
      <c r="AL105" s="189"/>
      <c r="AM105" s="189"/>
      <c r="AN105" s="189"/>
      <c r="AO105" s="189"/>
    </row>
    <row r="106" spans="1:41" s="194" customFormat="1" ht="34.5" customHeight="1">
      <c r="A106" s="193"/>
      <c r="B106" s="902"/>
      <c r="C106" s="903"/>
      <c r="D106" s="903"/>
      <c r="E106" s="903"/>
      <c r="F106" s="903"/>
      <c r="G106" s="903"/>
      <c r="H106" s="903"/>
      <c r="I106" s="903"/>
      <c r="J106" s="903"/>
      <c r="K106" s="903"/>
      <c r="L106" s="903"/>
      <c r="M106" s="903"/>
      <c r="N106" s="903"/>
      <c r="O106" s="903"/>
      <c r="P106" s="903"/>
      <c r="Q106" s="903"/>
      <c r="R106" s="903"/>
      <c r="S106" s="903"/>
      <c r="T106" s="903"/>
      <c r="U106" s="903"/>
      <c r="V106" s="903"/>
      <c r="W106" s="903"/>
      <c r="X106" s="903"/>
      <c r="Y106" s="903"/>
      <c r="Z106" s="903"/>
      <c r="AA106" s="903"/>
      <c r="AB106" s="903"/>
      <c r="AC106" s="904"/>
      <c r="AD106" s="189"/>
      <c r="AE106" s="189"/>
      <c r="AF106" s="189"/>
      <c r="AG106" s="189"/>
      <c r="AH106" s="189"/>
      <c r="AI106" s="189"/>
      <c r="AJ106" s="189"/>
      <c r="AK106" s="190"/>
      <c r="AL106" s="189"/>
      <c r="AM106" s="189"/>
      <c r="AN106" s="189"/>
      <c r="AO106" s="189"/>
    </row>
    <row r="107" spans="1:41" s="194" customFormat="1" ht="2.25" customHeight="1">
      <c r="A107" s="193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89"/>
      <c r="AE107" s="189"/>
      <c r="AF107" s="189"/>
      <c r="AG107" s="189"/>
      <c r="AH107" s="189"/>
      <c r="AI107" s="189"/>
      <c r="AJ107" s="189"/>
      <c r="AK107" s="190"/>
      <c r="AL107" s="189"/>
      <c r="AM107" s="189"/>
      <c r="AN107" s="189"/>
      <c r="AO107" s="189"/>
    </row>
    <row r="108" spans="1:41" s="194" customFormat="1" ht="17.25" customHeight="1">
      <c r="A108" s="193"/>
      <c r="B108" s="899" t="s">
        <v>576</v>
      </c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1"/>
      <c r="AD108" s="189"/>
      <c r="AE108" s="860" t="s">
        <v>14</v>
      </c>
      <c r="AF108" s="861"/>
      <c r="AG108" s="767"/>
      <c r="AH108" s="871" t="s">
        <v>15</v>
      </c>
      <c r="AI108" s="860"/>
      <c r="AJ108" s="767"/>
      <c r="AK108" s="190"/>
      <c r="AL108" s="189"/>
      <c r="AM108" s="189"/>
      <c r="AN108" s="189"/>
      <c r="AO108" s="189"/>
    </row>
    <row r="109" spans="1:41" s="194" customFormat="1" ht="8.25" customHeight="1">
      <c r="A109" s="193"/>
      <c r="B109" s="902"/>
      <c r="C109" s="903"/>
      <c r="D109" s="903"/>
      <c r="E109" s="903"/>
      <c r="F109" s="903"/>
      <c r="G109" s="903"/>
      <c r="H109" s="903"/>
      <c r="I109" s="903"/>
      <c r="J109" s="903"/>
      <c r="K109" s="903"/>
      <c r="L109" s="903"/>
      <c r="M109" s="903"/>
      <c r="N109" s="903"/>
      <c r="O109" s="903"/>
      <c r="P109" s="903"/>
      <c r="Q109" s="903"/>
      <c r="R109" s="903"/>
      <c r="S109" s="903"/>
      <c r="T109" s="903"/>
      <c r="U109" s="903"/>
      <c r="V109" s="903"/>
      <c r="W109" s="903"/>
      <c r="X109" s="903"/>
      <c r="Y109" s="903"/>
      <c r="Z109" s="903"/>
      <c r="AA109" s="903"/>
      <c r="AB109" s="903"/>
      <c r="AC109" s="904"/>
      <c r="AD109" s="189"/>
      <c r="AE109" s="189"/>
      <c r="AF109" s="189"/>
      <c r="AG109" s="189"/>
      <c r="AH109" s="189"/>
      <c r="AI109" s="189"/>
      <c r="AJ109" s="189"/>
      <c r="AK109" s="190"/>
      <c r="AL109" s="189"/>
      <c r="AM109" s="189"/>
      <c r="AN109" s="189"/>
      <c r="AO109" s="189"/>
    </row>
    <row r="110" spans="1:41" s="194" customFormat="1" ht="2.25" customHeight="1">
      <c r="A110" s="193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89"/>
      <c r="AE110" s="189"/>
      <c r="AF110" s="189"/>
      <c r="AG110" s="189"/>
      <c r="AH110" s="189"/>
      <c r="AI110" s="189"/>
      <c r="AJ110" s="189"/>
      <c r="AK110" s="190"/>
      <c r="AL110" s="189"/>
      <c r="AM110" s="189"/>
      <c r="AN110" s="189"/>
      <c r="AO110" s="189"/>
    </row>
    <row r="111" spans="1:41" s="194" customFormat="1" ht="17.25" customHeight="1">
      <c r="A111" s="193"/>
      <c r="B111" s="899" t="s">
        <v>577</v>
      </c>
      <c r="C111" s="905"/>
      <c r="D111" s="905"/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  <c r="O111" s="905"/>
      <c r="P111" s="905"/>
      <c r="Q111" s="905"/>
      <c r="R111" s="905"/>
      <c r="S111" s="905"/>
      <c r="T111" s="905"/>
      <c r="U111" s="905"/>
      <c r="V111" s="905"/>
      <c r="W111" s="905"/>
      <c r="X111" s="905"/>
      <c r="Y111" s="905"/>
      <c r="Z111" s="905"/>
      <c r="AA111" s="905"/>
      <c r="AB111" s="905"/>
      <c r="AC111" s="906"/>
      <c r="AD111" s="189"/>
      <c r="AE111" s="860" t="s">
        <v>14</v>
      </c>
      <c r="AF111" s="861"/>
      <c r="AG111" s="767"/>
      <c r="AH111" s="871" t="s">
        <v>15</v>
      </c>
      <c r="AI111" s="861"/>
      <c r="AJ111" s="767"/>
      <c r="AK111" s="190"/>
      <c r="AL111" s="189"/>
      <c r="AM111" s="189"/>
      <c r="AN111" s="189"/>
      <c r="AO111" s="189"/>
    </row>
    <row r="112" spans="1:41" s="194" customFormat="1" ht="9.75" customHeight="1">
      <c r="A112" s="193"/>
      <c r="B112" s="907"/>
      <c r="C112" s="908"/>
      <c r="D112" s="908"/>
      <c r="E112" s="908"/>
      <c r="F112" s="908"/>
      <c r="G112" s="908"/>
      <c r="H112" s="908"/>
      <c r="I112" s="908"/>
      <c r="J112" s="908"/>
      <c r="K112" s="908"/>
      <c r="L112" s="908"/>
      <c r="M112" s="908"/>
      <c r="N112" s="908"/>
      <c r="O112" s="908"/>
      <c r="P112" s="908"/>
      <c r="Q112" s="908"/>
      <c r="R112" s="908"/>
      <c r="S112" s="908"/>
      <c r="T112" s="908"/>
      <c r="U112" s="908"/>
      <c r="V112" s="908"/>
      <c r="W112" s="908"/>
      <c r="X112" s="908"/>
      <c r="Y112" s="908"/>
      <c r="Z112" s="908"/>
      <c r="AA112" s="908"/>
      <c r="AB112" s="908"/>
      <c r="AC112" s="909"/>
      <c r="AD112" s="189"/>
      <c r="AE112" s="189"/>
      <c r="AF112" s="189"/>
      <c r="AG112" s="189"/>
      <c r="AH112" s="189"/>
      <c r="AI112" s="189"/>
      <c r="AJ112" s="189"/>
      <c r="AK112" s="190"/>
      <c r="AL112" s="189"/>
      <c r="AM112" s="189"/>
      <c r="AN112" s="189"/>
      <c r="AO112" s="189"/>
    </row>
    <row r="113" spans="1:37" ht="3" customHeight="1">
      <c r="A113" s="88"/>
      <c r="B113" s="756"/>
      <c r="C113" s="756"/>
      <c r="D113" s="756"/>
      <c r="E113" s="756"/>
      <c r="F113" s="756"/>
      <c r="G113" s="756"/>
      <c r="H113" s="756"/>
      <c r="I113" s="756"/>
      <c r="J113" s="756"/>
      <c r="K113" s="756"/>
      <c r="L113" s="756"/>
      <c r="M113" s="756"/>
      <c r="N113" s="756"/>
      <c r="O113" s="756"/>
      <c r="P113" s="756"/>
      <c r="Q113" s="756"/>
      <c r="R113" s="756"/>
      <c r="S113" s="756"/>
      <c r="T113" s="756"/>
      <c r="U113" s="756"/>
      <c r="V113" s="756"/>
      <c r="W113" s="756"/>
      <c r="X113" s="756"/>
      <c r="Y113" s="756"/>
      <c r="Z113" s="756"/>
      <c r="AA113" s="756"/>
      <c r="AB113" s="756"/>
      <c r="AC113" s="756"/>
      <c r="AD113" s="756"/>
      <c r="AE113" s="756"/>
      <c r="AF113" s="756"/>
      <c r="AG113" s="756"/>
      <c r="AH113" s="756"/>
      <c r="AI113" s="756"/>
      <c r="AJ113" s="756"/>
      <c r="AK113" s="124"/>
    </row>
    <row r="114" spans="1:37" ht="2.25" customHeight="1">
      <c r="A114" s="88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24"/>
    </row>
    <row r="115" spans="1:37" ht="15" customHeight="1">
      <c r="A115" s="88"/>
      <c r="B115" s="862" t="s">
        <v>209</v>
      </c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62"/>
      <c r="AF115" s="862"/>
      <c r="AG115" s="862"/>
      <c r="AH115" s="862"/>
      <c r="AI115" s="862"/>
      <c r="AJ115" s="862"/>
      <c r="AK115" s="124"/>
    </row>
    <row r="116" spans="1:37" ht="2.25" customHeight="1">
      <c r="A116" s="88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24"/>
    </row>
    <row r="117" spans="1:37" ht="2.25" customHeight="1">
      <c r="A117" s="88"/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8"/>
      <c r="AK117" s="124"/>
    </row>
    <row r="118" spans="1:37" ht="15" customHeight="1">
      <c r="A118" s="88"/>
      <c r="B118" s="932" t="s">
        <v>493</v>
      </c>
      <c r="C118" s="868"/>
      <c r="D118" s="868"/>
      <c r="E118" s="868"/>
      <c r="F118" s="868"/>
      <c r="G118" s="868"/>
      <c r="H118" s="868"/>
      <c r="I118" s="868"/>
      <c r="J118" s="868"/>
      <c r="K118" s="868"/>
      <c r="L118" s="868"/>
      <c r="M118" s="868"/>
      <c r="N118" s="868"/>
      <c r="O118" s="933"/>
      <c r="P118" s="108"/>
      <c r="Q118" s="108"/>
      <c r="R118" s="105" t="s">
        <v>474</v>
      </c>
      <c r="S118" s="108"/>
      <c r="T118" s="108"/>
      <c r="U118" s="105" t="s">
        <v>474</v>
      </c>
      <c r="V118" s="108">
        <v>2</v>
      </c>
      <c r="W118" s="108">
        <v>0</v>
      </c>
      <c r="X118" s="108"/>
      <c r="Y118" s="108"/>
      <c r="Z118" s="96"/>
      <c r="AA118" s="96"/>
      <c r="AB118" s="105"/>
      <c r="AC118" s="96"/>
      <c r="AD118" s="96"/>
      <c r="AE118" s="105"/>
      <c r="AF118" s="756"/>
      <c r="AG118" s="756"/>
      <c r="AH118" s="96"/>
      <c r="AI118" s="96"/>
      <c r="AJ118" s="85"/>
      <c r="AK118" s="124"/>
    </row>
    <row r="119" spans="1:37" ht="3" customHeight="1">
      <c r="A119" s="88"/>
      <c r="B119" s="199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1"/>
      <c r="AK119" s="124"/>
    </row>
    <row r="120" spans="1:37" ht="15" customHeight="1">
      <c r="A120" s="88"/>
      <c r="B120" s="937" t="s">
        <v>210</v>
      </c>
      <c r="C120" s="938"/>
      <c r="D120" s="938"/>
      <c r="E120" s="938"/>
      <c r="F120" s="938"/>
      <c r="G120" s="939"/>
      <c r="H120" s="934"/>
      <c r="I120" s="935"/>
      <c r="J120" s="935"/>
      <c r="K120" s="935"/>
      <c r="L120" s="935"/>
      <c r="M120" s="935"/>
      <c r="N120" s="935"/>
      <c r="O120" s="935"/>
      <c r="P120" s="936"/>
      <c r="Q120" s="202"/>
      <c r="R120" s="202"/>
      <c r="S120" s="202"/>
      <c r="T120" s="202"/>
      <c r="U120" s="202"/>
      <c r="V120" s="202"/>
      <c r="W120" s="202"/>
      <c r="X120" s="202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202"/>
      <c r="AJ120" s="201"/>
      <c r="AK120" s="124"/>
    </row>
    <row r="121" spans="1:37" ht="3" customHeight="1">
      <c r="A121" s="88"/>
      <c r="B121" s="203"/>
      <c r="C121" s="763"/>
      <c r="D121" s="763"/>
      <c r="E121" s="763"/>
      <c r="F121" s="763"/>
      <c r="G121" s="763"/>
      <c r="H121" s="763"/>
      <c r="I121" s="763"/>
      <c r="J121" s="763"/>
      <c r="K121" s="204"/>
      <c r="L121" s="204"/>
      <c r="M121" s="205"/>
      <c r="N121" s="204"/>
      <c r="O121" s="204"/>
      <c r="P121" s="205"/>
      <c r="Q121" s="204"/>
      <c r="R121" s="204"/>
      <c r="S121" s="204"/>
      <c r="T121" s="204"/>
      <c r="U121" s="105"/>
      <c r="V121" s="148"/>
      <c r="W121" s="148"/>
      <c r="X121" s="148"/>
      <c r="Y121" s="148"/>
      <c r="Z121" s="148"/>
      <c r="AA121" s="148"/>
      <c r="AB121" s="206"/>
      <c r="AC121" s="206"/>
      <c r="AD121" s="148"/>
      <c r="AE121" s="148"/>
      <c r="AF121" s="148"/>
      <c r="AG121" s="148"/>
      <c r="AH121" s="148"/>
      <c r="AI121" s="148"/>
      <c r="AJ121" s="89"/>
      <c r="AK121" s="124"/>
    </row>
    <row r="122" spans="1:37" ht="15" customHeight="1">
      <c r="A122" s="88"/>
      <c r="B122" s="930" t="s">
        <v>211</v>
      </c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108"/>
      <c r="O122" s="108"/>
      <c r="P122" s="108"/>
      <c r="Q122" s="871"/>
      <c r="R122" s="860"/>
      <c r="S122" s="860"/>
      <c r="T122" s="860"/>
      <c r="U122" s="860"/>
      <c r="V122" s="860"/>
      <c r="W122" s="860"/>
      <c r="X122" s="860"/>
      <c r="Y122" s="860"/>
      <c r="Z122" s="860"/>
      <c r="AA122" s="860"/>
      <c r="AB122" s="860"/>
      <c r="AC122" s="860"/>
      <c r="AD122" s="115"/>
      <c r="AE122" s="115"/>
      <c r="AF122" s="115"/>
      <c r="AG122" s="115"/>
      <c r="AH122" s="115"/>
      <c r="AI122" s="115"/>
      <c r="AJ122" s="85"/>
      <c r="AK122" s="124"/>
    </row>
    <row r="123" spans="1:37" ht="2.25" customHeight="1">
      <c r="A123" s="88"/>
      <c r="B123" s="761"/>
      <c r="C123" s="758"/>
      <c r="D123" s="758"/>
      <c r="E123" s="758"/>
      <c r="F123" s="758"/>
      <c r="G123" s="758"/>
      <c r="H123" s="758"/>
      <c r="I123" s="758"/>
      <c r="J123" s="758"/>
      <c r="K123" s="758"/>
      <c r="L123" s="758"/>
      <c r="M123" s="758"/>
      <c r="N123" s="207"/>
      <c r="O123" s="207"/>
      <c r="P123" s="207"/>
      <c r="Q123" s="756"/>
      <c r="R123" s="756"/>
      <c r="S123" s="756"/>
      <c r="T123" s="756"/>
      <c r="U123" s="756"/>
      <c r="V123" s="756"/>
      <c r="W123" s="756"/>
      <c r="X123" s="756"/>
      <c r="Y123" s="756"/>
      <c r="Z123" s="756"/>
      <c r="AA123" s="756"/>
      <c r="AB123" s="756"/>
      <c r="AC123" s="756"/>
      <c r="AD123" s="115"/>
      <c r="AE123" s="115"/>
      <c r="AF123" s="115"/>
      <c r="AG123" s="115"/>
      <c r="AH123" s="115"/>
      <c r="AI123" s="115"/>
      <c r="AJ123" s="85"/>
      <c r="AK123" s="124"/>
    </row>
    <row r="124" spans="1:37" ht="15" customHeight="1">
      <c r="A124" s="88"/>
      <c r="B124" s="930" t="s">
        <v>258</v>
      </c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931"/>
      <c r="Q124" s="108"/>
      <c r="R124" s="108"/>
      <c r="S124" s="108"/>
      <c r="T124" s="108"/>
      <c r="U124" s="108"/>
      <c r="V124" s="108"/>
      <c r="W124" s="88" t="s">
        <v>11</v>
      </c>
      <c r="X124" s="756"/>
      <c r="Y124" s="756"/>
      <c r="Z124" s="756"/>
      <c r="AA124" s="756"/>
      <c r="AB124" s="756"/>
      <c r="AC124" s="756"/>
      <c r="AD124" s="115"/>
      <c r="AE124" s="115"/>
      <c r="AF124" s="115"/>
      <c r="AG124" s="115"/>
      <c r="AH124" s="115"/>
      <c r="AI124" s="115"/>
      <c r="AJ124" s="85"/>
      <c r="AK124" s="124"/>
    </row>
    <row r="125" spans="1:37" ht="2.25" customHeight="1">
      <c r="A125" s="88"/>
      <c r="B125" s="20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209"/>
      <c r="T125" s="209"/>
      <c r="U125" s="209"/>
      <c r="V125" s="148"/>
      <c r="W125" s="148"/>
      <c r="X125" s="148"/>
      <c r="Y125" s="148"/>
      <c r="Z125" s="148"/>
      <c r="AA125" s="148"/>
      <c r="AB125" s="206"/>
      <c r="AC125" s="206"/>
      <c r="AD125" s="148"/>
      <c r="AE125" s="148"/>
      <c r="AF125" s="148"/>
      <c r="AG125" s="148"/>
      <c r="AH125" s="148"/>
      <c r="AI125" s="148"/>
      <c r="AJ125" s="89"/>
      <c r="AK125" s="124"/>
    </row>
    <row r="126" spans="1:37" ht="15" customHeight="1">
      <c r="A126" s="88"/>
      <c r="B126" s="930" t="s">
        <v>602</v>
      </c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0" t="s">
        <v>703</v>
      </c>
      <c r="W126" s="860"/>
      <c r="X126" s="860"/>
      <c r="Y126" s="860"/>
      <c r="Z126" s="108"/>
      <c r="AA126" s="108"/>
      <c r="AB126" s="108"/>
      <c r="AC126" s="210" t="s">
        <v>122</v>
      </c>
      <c r="AD126" s="756"/>
      <c r="AE126" s="756"/>
      <c r="AF126" s="756"/>
      <c r="AG126" s="756"/>
      <c r="AH126" s="211"/>
      <c r="AI126" s="115"/>
      <c r="AJ126" s="85"/>
      <c r="AK126" s="124"/>
    </row>
    <row r="127" spans="1:37" ht="2.25" customHeight="1">
      <c r="A127" s="88"/>
      <c r="B127" s="12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205"/>
      <c r="N127" s="204"/>
      <c r="O127" s="204"/>
      <c r="P127" s="205"/>
      <c r="Q127" s="204"/>
      <c r="R127" s="204"/>
      <c r="S127" s="204"/>
      <c r="T127" s="204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148"/>
      <c r="AH127" s="148"/>
      <c r="AI127" s="148"/>
      <c r="AJ127" s="89"/>
      <c r="AK127" s="124"/>
    </row>
    <row r="128" spans="1:37" ht="15" customHeight="1">
      <c r="A128" s="88"/>
      <c r="B128" s="930" t="s">
        <v>212</v>
      </c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0" t="s">
        <v>14</v>
      </c>
      <c r="T128" s="861"/>
      <c r="U128" s="767"/>
      <c r="V128" s="860" t="s">
        <v>15</v>
      </c>
      <c r="W128" s="860"/>
      <c r="X128" s="767"/>
      <c r="Y128" s="186"/>
      <c r="Z128" s="186"/>
      <c r="AA128" s="186"/>
      <c r="AB128" s="186"/>
      <c r="AC128" s="186"/>
      <c r="AD128" s="115"/>
      <c r="AE128" s="115"/>
      <c r="AF128" s="115"/>
      <c r="AG128" s="115"/>
      <c r="AH128" s="115"/>
      <c r="AI128" s="115"/>
      <c r="AJ128" s="213"/>
      <c r="AK128" s="124"/>
    </row>
    <row r="129" spans="1:37" ht="2.25" customHeight="1">
      <c r="A129" s="88"/>
      <c r="B129" s="12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23"/>
      <c r="AE129" s="148"/>
      <c r="AF129" s="148"/>
      <c r="AG129" s="148"/>
      <c r="AH129" s="148"/>
      <c r="AI129" s="148"/>
      <c r="AJ129" s="89"/>
      <c r="AK129" s="124"/>
    </row>
    <row r="130" spans="1:37" ht="15" customHeight="1">
      <c r="A130" s="88"/>
      <c r="B130" s="928" t="s">
        <v>213</v>
      </c>
      <c r="C130" s="912"/>
      <c r="D130" s="912"/>
      <c r="E130" s="912"/>
      <c r="F130" s="912"/>
      <c r="G130" s="912"/>
      <c r="H130" s="912"/>
      <c r="I130" s="912"/>
      <c r="J130" s="912"/>
      <c r="K130" s="912"/>
      <c r="L130" s="912"/>
      <c r="M130" s="912"/>
      <c r="N130" s="912"/>
      <c r="O130" s="912"/>
      <c r="P130" s="912"/>
      <c r="Q130" s="912"/>
      <c r="R130" s="912"/>
      <c r="S130" s="912"/>
      <c r="T130" s="912"/>
      <c r="U130" s="912"/>
      <c r="V130" s="912"/>
      <c r="W130" s="912"/>
      <c r="X130" s="912"/>
      <c r="Y130" s="912"/>
      <c r="Z130" s="912"/>
      <c r="AA130" s="912"/>
      <c r="AB130" s="912"/>
      <c r="AC130" s="912"/>
      <c r="AD130" s="860" t="s">
        <v>14</v>
      </c>
      <c r="AE130" s="861"/>
      <c r="AF130" s="767"/>
      <c r="AG130" s="860" t="s">
        <v>15</v>
      </c>
      <c r="AH130" s="861"/>
      <c r="AI130" s="767"/>
      <c r="AJ130" s="213"/>
      <c r="AK130" s="124"/>
    </row>
    <row r="131" spans="1:37" ht="10.5" customHeight="1">
      <c r="A131" s="88"/>
      <c r="B131" s="929"/>
      <c r="C131" s="913"/>
      <c r="D131" s="913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913"/>
      <c r="Y131" s="913"/>
      <c r="Z131" s="913"/>
      <c r="AA131" s="913"/>
      <c r="AB131" s="913"/>
      <c r="AC131" s="913"/>
      <c r="AD131" s="214"/>
      <c r="AE131" s="183"/>
      <c r="AF131" s="183"/>
      <c r="AG131" s="183"/>
      <c r="AH131" s="183"/>
      <c r="AI131" s="183"/>
      <c r="AJ131" s="215"/>
      <c r="AK131" s="179"/>
    </row>
    <row r="132" spans="1:37" ht="9.75" customHeight="1">
      <c r="A132" s="925"/>
      <c r="B132" s="926"/>
      <c r="C132" s="926"/>
      <c r="D132" s="926"/>
      <c r="E132" s="926"/>
      <c r="F132" s="926"/>
      <c r="G132" s="926"/>
      <c r="H132" s="926"/>
      <c r="I132" s="926"/>
      <c r="J132" s="926"/>
      <c r="K132" s="926"/>
      <c r="L132" s="926"/>
      <c r="M132" s="926"/>
      <c r="N132" s="926"/>
      <c r="O132" s="926"/>
      <c r="P132" s="926"/>
      <c r="Q132" s="926"/>
      <c r="R132" s="926"/>
      <c r="S132" s="926"/>
      <c r="T132" s="926"/>
      <c r="U132" s="926"/>
      <c r="V132" s="926"/>
      <c r="W132" s="926"/>
      <c r="X132" s="926"/>
      <c r="Y132" s="926"/>
      <c r="Z132" s="926"/>
      <c r="AA132" s="926"/>
      <c r="AB132" s="926"/>
      <c r="AC132" s="926"/>
      <c r="AD132" s="926"/>
      <c r="AE132" s="926"/>
      <c r="AF132" s="926"/>
      <c r="AG132" s="926"/>
      <c r="AH132" s="926"/>
      <c r="AI132" s="926"/>
      <c r="AJ132" s="926"/>
      <c r="AK132" s="927"/>
    </row>
    <row r="136" spans="1:37" ht="12.75" hidden="1" customHeight="1">
      <c r="B136" s="77" t="s">
        <v>88</v>
      </c>
    </row>
    <row r="137" spans="1:37" hidden="1">
      <c r="B137" s="77" t="s">
        <v>127</v>
      </c>
    </row>
    <row r="138" spans="1:37" hidden="1">
      <c r="B138" s="77" t="s">
        <v>128</v>
      </c>
    </row>
    <row r="139" spans="1:37" hidden="1"/>
    <row r="140" spans="1:37" hidden="1">
      <c r="D140" s="90" t="s">
        <v>88</v>
      </c>
    </row>
    <row r="141" spans="1:37" hidden="1">
      <c r="D141" s="90" t="s">
        <v>123</v>
      </c>
    </row>
    <row r="142" spans="1:37" hidden="1">
      <c r="D142" s="216" t="s">
        <v>129</v>
      </c>
    </row>
    <row r="143" spans="1:37" hidden="1">
      <c r="D143" s="148" t="s">
        <v>130</v>
      </c>
    </row>
    <row r="144" spans="1:37" hidden="1">
      <c r="D144" s="148" t="s">
        <v>131</v>
      </c>
    </row>
    <row r="145" spans="4:4" hidden="1">
      <c r="D145" s="148" t="s">
        <v>132</v>
      </c>
    </row>
    <row r="146" spans="4:4" hidden="1">
      <c r="D146" s="148" t="s">
        <v>133</v>
      </c>
    </row>
    <row r="147" spans="4:4" hidden="1">
      <c r="D147" s="148" t="s">
        <v>134</v>
      </c>
    </row>
    <row r="148" spans="4:4" hidden="1">
      <c r="D148" s="148" t="s">
        <v>135</v>
      </c>
    </row>
    <row r="149" spans="4:4" hidden="1">
      <c r="D149" s="148" t="s">
        <v>136</v>
      </c>
    </row>
    <row r="150" spans="4:4" hidden="1"/>
    <row r="151" spans="4:4" hidden="1">
      <c r="D151" s="77" t="s">
        <v>88</v>
      </c>
    </row>
    <row r="152" spans="4:4" hidden="1">
      <c r="D152" s="77" t="s">
        <v>137</v>
      </c>
    </row>
    <row r="153" spans="4:4" hidden="1">
      <c r="D153" s="77" t="s">
        <v>124</v>
      </c>
    </row>
    <row r="154" spans="4:4" hidden="1">
      <c r="D154" s="77" t="s">
        <v>138</v>
      </c>
    </row>
    <row r="155" spans="4:4" hidden="1">
      <c r="D155" s="77" t="s">
        <v>139</v>
      </c>
    </row>
    <row r="156" spans="4:4" hidden="1">
      <c r="D156" s="77" t="s">
        <v>140</v>
      </c>
    </row>
    <row r="157" spans="4:4" hidden="1">
      <c r="D157" s="77" t="s">
        <v>141</v>
      </c>
    </row>
    <row r="158" spans="4:4" hidden="1">
      <c r="D158" s="77" t="s">
        <v>142</v>
      </c>
    </row>
    <row r="159" spans="4:4" hidden="1">
      <c r="D159" s="77" t="s">
        <v>143</v>
      </c>
    </row>
    <row r="160" spans="4:4" hidden="1">
      <c r="D160" s="77" t="s">
        <v>144</v>
      </c>
    </row>
    <row r="161" spans="4:4" hidden="1"/>
    <row r="162" spans="4:4" hidden="1">
      <c r="D162" s="90" t="s">
        <v>88</v>
      </c>
    </row>
    <row r="163" spans="4:4" hidden="1">
      <c r="D163" s="90" t="s">
        <v>20</v>
      </c>
    </row>
    <row r="164" spans="4:4" hidden="1">
      <c r="D164" s="77" t="s">
        <v>19</v>
      </c>
    </row>
    <row r="165" spans="4:4" hidden="1">
      <c r="D165" s="115" t="s">
        <v>21</v>
      </c>
    </row>
    <row r="166" spans="4:4" hidden="1">
      <c r="D166" s="77" t="s">
        <v>22</v>
      </c>
    </row>
    <row r="167" spans="4:4" hidden="1">
      <c r="D167" s="77" t="s">
        <v>23</v>
      </c>
    </row>
    <row r="168" spans="4:4" hidden="1">
      <c r="D168" s="77" t="s">
        <v>24</v>
      </c>
    </row>
    <row r="169" spans="4:4" hidden="1">
      <c r="D169" s="77" t="s">
        <v>25</v>
      </c>
    </row>
    <row r="170" spans="4:4" hidden="1">
      <c r="D170" s="217" t="s">
        <v>31</v>
      </c>
    </row>
    <row r="171" spans="4:4" hidden="1">
      <c r="D171" s="77" t="s">
        <v>26</v>
      </c>
    </row>
    <row r="172" spans="4:4" hidden="1">
      <c r="D172" s="77" t="s">
        <v>27</v>
      </c>
    </row>
    <row r="173" spans="4:4" hidden="1">
      <c r="D173" s="77" t="s">
        <v>39</v>
      </c>
    </row>
    <row r="174" spans="4:4" hidden="1">
      <c r="D174" s="77" t="s">
        <v>28</v>
      </c>
    </row>
    <row r="175" spans="4:4" hidden="1">
      <c r="D175" s="77" t="s">
        <v>30</v>
      </c>
    </row>
    <row r="176" spans="4:4" hidden="1">
      <c r="D176" s="217" t="s">
        <v>29</v>
      </c>
    </row>
    <row r="177" spans="4:4" hidden="1"/>
    <row r="178" spans="4:4" hidden="1">
      <c r="D178" s="77" t="s">
        <v>88</v>
      </c>
    </row>
    <row r="179" spans="4:4" hidden="1">
      <c r="D179" s="77" t="s">
        <v>149</v>
      </c>
    </row>
    <row r="180" spans="4:4" hidden="1">
      <c r="D180" s="77" t="s">
        <v>150</v>
      </c>
    </row>
    <row r="181" spans="4:4" hidden="1">
      <c r="D181" s="77" t="s">
        <v>151</v>
      </c>
    </row>
    <row r="182" spans="4:4" hidden="1">
      <c r="D182" s="77" t="s">
        <v>152</v>
      </c>
    </row>
    <row r="183" spans="4:4" hidden="1">
      <c r="D183" s="77" t="s">
        <v>153</v>
      </c>
    </row>
    <row r="184" spans="4:4" hidden="1">
      <c r="D184" s="77" t="s">
        <v>154</v>
      </c>
    </row>
    <row r="185" spans="4:4" hidden="1">
      <c r="D185" s="77" t="s">
        <v>155</v>
      </c>
    </row>
    <row r="186" spans="4:4" hidden="1">
      <c r="D186" s="77" t="s">
        <v>156</v>
      </c>
    </row>
    <row r="187" spans="4:4" hidden="1">
      <c r="D187" s="77" t="s">
        <v>157</v>
      </c>
    </row>
    <row r="188" spans="4:4" hidden="1">
      <c r="D188" s="77" t="s">
        <v>158</v>
      </c>
    </row>
    <row r="189" spans="4:4" hidden="1">
      <c r="D189" s="77" t="s">
        <v>159</v>
      </c>
    </row>
    <row r="190" spans="4:4" hidden="1"/>
    <row r="191" spans="4:4" hidden="1"/>
  </sheetData>
  <sheetProtection algorithmName="SHA-512" hashValue="iXyyBG7akicdd7NHYNMYVOF8irT4gG9FHF7JezIrFcphLQIPpDl/cEk1D81YKNFoP0uwJkWxxzCTppcfyJterg==" saltValue="rQBNgkiAnWjtRAKAh2r9a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1">
    <mergeCell ref="B118:O118"/>
    <mergeCell ref="AE105:AF105"/>
    <mergeCell ref="H120:P120"/>
    <mergeCell ref="B122:M122"/>
    <mergeCell ref="B103:AJ103"/>
    <mergeCell ref="Q122:AC122"/>
    <mergeCell ref="B115:AJ115"/>
    <mergeCell ref="V126:Y126"/>
    <mergeCell ref="B120:G120"/>
    <mergeCell ref="AH105:AI105"/>
    <mergeCell ref="AE108:AF108"/>
    <mergeCell ref="AH108:AI108"/>
    <mergeCell ref="AE111:AF111"/>
    <mergeCell ref="B105:AC106"/>
    <mergeCell ref="AH111:AI111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51:AG52"/>
    <mergeCell ref="L41:M41"/>
    <mergeCell ref="AH51:AI51"/>
    <mergeCell ref="AA44:AJ44"/>
    <mergeCell ref="AB53:AC53"/>
    <mergeCell ref="AE53:AF53"/>
    <mergeCell ref="AD41:AE41"/>
    <mergeCell ref="AG46:AH46"/>
    <mergeCell ref="W37:X37"/>
    <mergeCell ref="B101:AC101"/>
    <mergeCell ref="B89:AJ92"/>
    <mergeCell ref="B95:AD96"/>
    <mergeCell ref="AE101:AF101"/>
    <mergeCell ref="B108:AC109"/>
    <mergeCell ref="B111:AC112"/>
    <mergeCell ref="B53:AA53"/>
    <mergeCell ref="Q70:S70"/>
    <mergeCell ref="AA3:AF3"/>
    <mergeCell ref="AA9:AH11"/>
    <mergeCell ref="AA4:AJ8"/>
    <mergeCell ref="Z21:AJ22"/>
    <mergeCell ref="M25:N25"/>
    <mergeCell ref="B21:X22"/>
    <mergeCell ref="B25:J25"/>
    <mergeCell ref="AA70:AC70"/>
    <mergeCell ref="AF70:AH70"/>
    <mergeCell ref="A1:Y11"/>
    <mergeCell ref="B43:Z44"/>
    <mergeCell ref="AA45:AJ45"/>
    <mergeCell ref="AD46:AE46"/>
    <mergeCell ref="B35:J35"/>
    <mergeCell ref="B28:I28"/>
    <mergeCell ref="B30:X32"/>
    <mergeCell ref="AA32:AJ32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G3:AJ3"/>
    <mergeCell ref="AA16:AJ16"/>
    <mergeCell ref="A18:AK18"/>
    <mergeCell ref="A16:Y16"/>
    <mergeCell ref="B23:X23"/>
    <mergeCell ref="R26:W26"/>
    <mergeCell ref="AA28:AH30"/>
    <mergeCell ref="B29:X29"/>
    <mergeCell ref="AA23:AJ26"/>
    <mergeCell ref="AG99:AH99"/>
    <mergeCell ref="B99:P99"/>
    <mergeCell ref="AB97:AC97"/>
    <mergeCell ref="Y97:Z97"/>
    <mergeCell ref="B97:X98"/>
    <mergeCell ref="B86:V86"/>
    <mergeCell ref="B80:AJ80"/>
    <mergeCell ref="B76:AJ79"/>
    <mergeCell ref="B84:AC84"/>
    <mergeCell ref="AH95:AI95"/>
    <mergeCell ref="AE95:AF95"/>
    <mergeCell ref="B55:L55"/>
    <mergeCell ref="A67:AK67"/>
    <mergeCell ref="B56:AJ58"/>
    <mergeCell ref="B69:AJ69"/>
    <mergeCell ref="B75:AJ75"/>
    <mergeCell ref="W86:X86"/>
    <mergeCell ref="G70:I70"/>
    <mergeCell ref="B88:AJ88"/>
    <mergeCell ref="AD84:AE84"/>
    <mergeCell ref="AG84:AH84"/>
    <mergeCell ref="B74:P74"/>
    <mergeCell ref="B71:G71"/>
    <mergeCell ref="M71:Q71"/>
  </mergeCells>
  <dataValidations count="7">
    <dataValidation type="list" allowBlank="1" showInputMessage="1" showErrorMessage="1" sqref="Z71:AA71 U54:X54 AG71:AH71 AD85:AD87 AD93:AD94">
      <formula1>"(wybierz z listy),TAK,NIE"</formula1>
    </dataValidation>
    <dataValidation type="textLength" operator="equal" allowBlank="1" showInputMessage="1" showErrorMessage="1" errorTitle="Błąd!" error="W tym polu można wpisać tylko pojedynczą literę lub cyfrę" sqref="B27:J27">
      <formula1>1</formula1>
    </dataValidation>
    <dataValidation type="whole" allowBlank="1" showInputMessage="1" showErrorMessage="1" errorTitle="Błąd!" error="W tym polu można wpisać tylko pojedynczą cyfrę - w zakresie od 0 do 9" sqref="D15:E15 M15:S15 U15:V15 AB15 AE15 AI15:AJ15 AB31 AE31 AI31:AJ31 AG37:AH37 AC37 Z37 U37:V37 Q37 N37 K35:M35 Q35:R35 AB43 AE43 AI43:AJ43 Q118 T118 X118:Y118 N122:P122 Q124:V124 AA126:AB126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6:X86">
      <formula1>0</formula1>
    </dataValidation>
    <dataValidation type="whole" allowBlank="1" showInputMessage="1" showErrorMessage="1" errorTitle="Błąd!" error="W tym polu można wpisać tylko pojedynczą cyfrę - w zakresie od 0 do 3" sqref="AA31 M37 Y37 AA43 P118 AA1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7 AB37 AD43 S118 Z126">
      <formula1>0</formula1>
      <formula2>1</formula2>
    </dataValidation>
    <dataValidation type="list" allowBlank="1" showDropDown="1" showInputMessage="1" showErrorMessage="1" errorTitle="Błąd!" error="W tym polu można wpisać tylko znak &quot;X&quot;" sqref="AJ105 AG105 AD97 AA97 AG95 AJ95 AI84 AF84 H71 J71 R71 T71 AB71 AD71 AG53 AD53 AJ51 AF46 N41 AG108 AJ108 AJ111 AG111 U128 X128 AF130 AI13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376" customWidth="1"/>
    <col min="3" max="18" width="3" style="376" customWidth="1"/>
    <col min="19" max="19" width="2" style="376" customWidth="1"/>
    <col min="20" max="20" width="3" style="376" customWidth="1"/>
    <col min="21" max="21" width="4.7109375" style="376" customWidth="1"/>
    <col min="22" max="32" width="3.42578125" style="376" customWidth="1"/>
    <col min="33" max="33" width="4.5703125" style="376" customWidth="1"/>
    <col min="34" max="34" width="2.140625" style="376" customWidth="1"/>
    <col min="35" max="35" width="8.7109375" style="376" customWidth="1"/>
    <col min="36" max="16384" width="9.140625" style="376"/>
  </cols>
  <sheetData>
    <row r="1" spans="1:34" ht="12.75" customHeight="1">
      <c r="A1" s="408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09"/>
    </row>
    <row r="2" spans="1:34" ht="15.75" customHeight="1">
      <c r="A2" s="1421"/>
      <c r="B2" s="1422"/>
      <c r="C2" s="1422"/>
      <c r="D2" s="1422"/>
      <c r="E2" s="1422"/>
      <c r="F2" s="1422"/>
      <c r="G2" s="1422"/>
      <c r="H2" s="1422"/>
      <c r="I2" s="1422"/>
      <c r="J2" s="1422"/>
      <c r="K2" s="1422"/>
      <c r="L2" s="1422"/>
      <c r="M2" s="1422"/>
      <c r="N2" s="1422"/>
      <c r="O2" s="1422"/>
      <c r="P2" s="1422"/>
      <c r="Q2" s="1422"/>
      <c r="R2" s="1422"/>
      <c r="S2" s="1422"/>
      <c r="T2" s="1422"/>
      <c r="U2" s="1422"/>
      <c r="V2" s="1422"/>
      <c r="W2" s="1422"/>
      <c r="X2" s="1422"/>
      <c r="Y2" s="588"/>
      <c r="Z2" s="588"/>
      <c r="AA2" s="588"/>
      <c r="AB2" s="588"/>
      <c r="AC2" s="1423" t="s">
        <v>501</v>
      </c>
      <c r="AD2" s="1424"/>
      <c r="AE2" s="1424"/>
      <c r="AF2" s="1424"/>
      <c r="AG2" s="1425"/>
      <c r="AH2" s="590"/>
    </row>
    <row r="3" spans="1:34" ht="6.75" customHeight="1">
      <c r="A3" s="1426"/>
      <c r="B3" s="1409"/>
      <c r="C3" s="1409"/>
      <c r="D3" s="1409"/>
      <c r="E3" s="1409"/>
      <c r="F3" s="1409"/>
      <c r="G3" s="1409"/>
      <c r="H3" s="1409"/>
      <c r="I3" s="1409"/>
      <c r="J3" s="1409"/>
      <c r="K3" s="1409"/>
      <c r="L3" s="1409"/>
      <c r="M3" s="1409"/>
      <c r="N3" s="1409"/>
      <c r="O3" s="1409"/>
      <c r="P3" s="1409"/>
      <c r="Q3" s="1409"/>
      <c r="R3" s="1409"/>
      <c r="S3" s="1409"/>
      <c r="T3" s="1409"/>
      <c r="U3" s="1409"/>
      <c r="V3" s="1409"/>
      <c r="W3" s="1409"/>
      <c r="X3" s="1409"/>
      <c r="Y3" s="1409"/>
      <c r="Z3" s="1409"/>
      <c r="AA3" s="1409"/>
      <c r="AB3" s="1409"/>
      <c r="AC3" s="1409"/>
      <c r="AD3" s="1409"/>
      <c r="AE3" s="1409"/>
      <c r="AF3" s="1409"/>
      <c r="AG3" s="1409"/>
      <c r="AH3" s="1427"/>
    </row>
    <row r="4" spans="1:34" ht="31.5" customHeight="1">
      <c r="A4" s="1428" t="s">
        <v>720</v>
      </c>
      <c r="B4" s="1429"/>
      <c r="C4" s="1429"/>
      <c r="D4" s="1429"/>
      <c r="E4" s="1429"/>
      <c r="F4" s="1429"/>
      <c r="G4" s="1429"/>
      <c r="H4" s="1429"/>
      <c r="I4" s="1429"/>
      <c r="J4" s="1429"/>
      <c r="K4" s="1429"/>
      <c r="L4" s="1429"/>
      <c r="M4" s="1429"/>
      <c r="N4" s="1429"/>
      <c r="O4" s="1429"/>
      <c r="P4" s="1429"/>
      <c r="Q4" s="1429"/>
      <c r="R4" s="1429"/>
      <c r="S4" s="1429"/>
      <c r="T4" s="1429"/>
      <c r="U4" s="1429"/>
      <c r="V4" s="1429"/>
      <c r="W4" s="1429"/>
      <c r="X4" s="1429"/>
      <c r="Y4" s="1429"/>
      <c r="Z4" s="1429"/>
      <c r="AA4" s="1429"/>
      <c r="AB4" s="1429"/>
      <c r="AC4" s="1429"/>
      <c r="AD4" s="1429"/>
      <c r="AE4" s="1429"/>
      <c r="AF4" s="1429"/>
      <c r="AG4" s="1429"/>
      <c r="AH4" s="1430"/>
    </row>
    <row r="5" spans="1:34" ht="6.75" customHeight="1">
      <c r="A5" s="1431"/>
      <c r="B5" s="1432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4"/>
    </row>
    <row r="6" spans="1:34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1420"/>
      <c r="AE6" s="1420"/>
      <c r="AF6" s="1420"/>
      <c r="AG6" s="1420"/>
      <c r="AH6" s="434"/>
    </row>
    <row r="7" spans="1:34">
      <c r="A7" s="431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589"/>
      <c r="AE7" s="589"/>
      <c r="AF7" s="589"/>
      <c r="AG7" s="589"/>
      <c r="AH7" s="434"/>
    </row>
    <row r="8" spans="1:34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589"/>
      <c r="AE8" s="589"/>
      <c r="AF8" s="589"/>
      <c r="AG8" s="589"/>
      <c r="AH8" s="434"/>
    </row>
    <row r="9" spans="1:34" ht="15" customHeight="1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433"/>
      <c r="S9" s="433"/>
      <c r="T9" s="433"/>
      <c r="U9" s="433"/>
      <c r="V9" s="433"/>
      <c r="W9" s="433"/>
      <c r="X9" s="344"/>
      <c r="Y9" s="344"/>
      <c r="Z9" s="435"/>
      <c r="AA9" s="435"/>
      <c r="AB9" s="435"/>
      <c r="AC9" s="386"/>
      <c r="AD9" s="386"/>
      <c r="AE9" s="386"/>
      <c r="AF9" s="386"/>
      <c r="AG9" s="386"/>
      <c r="AH9" s="436"/>
    </row>
    <row r="10" spans="1:34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433"/>
      <c r="S10" s="433"/>
      <c r="T10" s="433"/>
      <c r="U10" s="433"/>
      <c r="V10" s="433"/>
      <c r="W10" s="433"/>
      <c r="X10" s="344"/>
      <c r="Y10" s="344"/>
      <c r="Z10" s="435"/>
      <c r="AA10" s="435"/>
      <c r="AB10" s="435"/>
      <c r="AC10" s="435"/>
      <c r="AD10" s="1408"/>
      <c r="AE10" s="1409"/>
      <c r="AF10" s="1409"/>
      <c r="AG10" s="1409"/>
      <c r="AH10" s="436"/>
    </row>
    <row r="11" spans="1:34">
      <c r="A11" s="431"/>
      <c r="B11" s="1410"/>
      <c r="C11" s="1410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1409"/>
      <c r="AE11" s="1409"/>
      <c r="AF11" s="1409"/>
      <c r="AG11" s="1409"/>
      <c r="AH11" s="434"/>
    </row>
    <row r="12" spans="1:34" ht="60" customHeight="1">
      <c r="A12" s="431"/>
      <c r="B12" s="1411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3"/>
      <c r="AH12" s="434"/>
    </row>
    <row r="13" spans="1:34">
      <c r="A13" s="431"/>
      <c r="B13" s="1414"/>
      <c r="C13" s="1415"/>
      <c r="D13" s="1415"/>
      <c r="E13" s="1415"/>
      <c r="F13" s="1415"/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6"/>
      <c r="AH13" s="434"/>
    </row>
    <row r="14" spans="1:34">
      <c r="A14" s="431"/>
      <c r="B14" s="1417" t="s">
        <v>732</v>
      </c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  <c r="O14" s="1417"/>
      <c r="P14" s="1417"/>
      <c r="Q14" s="1418"/>
      <c r="R14" s="1418"/>
      <c r="S14" s="1418"/>
      <c r="T14" s="1418"/>
      <c r="U14" s="1418"/>
      <c r="V14" s="1418"/>
      <c r="W14" s="1418"/>
      <c r="X14" s="1418"/>
      <c r="Y14" s="1418"/>
      <c r="Z14" s="1409"/>
      <c r="AA14" s="1409"/>
      <c r="AB14" s="1409"/>
      <c r="AC14" s="1409"/>
      <c r="AD14" s="1409"/>
      <c r="AE14" s="1409"/>
      <c r="AF14" s="1409"/>
      <c r="AG14" s="1409"/>
      <c r="AH14" s="434"/>
    </row>
    <row r="15" spans="1:34">
      <c r="A15" s="431"/>
      <c r="B15" s="1395"/>
      <c r="C15" s="1395"/>
      <c r="D15" s="1395"/>
      <c r="E15" s="1395"/>
      <c r="F15" s="1395"/>
      <c r="G15" s="1395"/>
      <c r="H15" s="1395"/>
      <c r="I15" s="1395"/>
      <c r="J15" s="1395"/>
      <c r="K15" s="1395"/>
      <c r="L15" s="1395"/>
      <c r="M15" s="1395"/>
      <c r="N15" s="1395"/>
      <c r="O15" s="1395"/>
      <c r="P15" s="1395"/>
      <c r="Q15" s="1395"/>
      <c r="R15" s="1395"/>
      <c r="S15" s="1395"/>
      <c r="T15" s="1395"/>
      <c r="U15" s="1395"/>
      <c r="V15" s="1395"/>
      <c r="W15" s="1395"/>
      <c r="X15" s="1395"/>
      <c r="Y15" s="1395"/>
      <c r="Z15" s="1409"/>
      <c r="AA15" s="1409"/>
      <c r="AB15" s="1409"/>
      <c r="AC15" s="1409"/>
      <c r="AD15" s="1409"/>
      <c r="AE15" s="1409"/>
      <c r="AF15" s="1409"/>
      <c r="AG15" s="1409"/>
      <c r="AH15" s="434"/>
    </row>
    <row r="16" spans="1:34">
      <c r="A16" s="431"/>
      <c r="B16" s="433"/>
      <c r="C16" s="433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588"/>
      <c r="P16" s="588"/>
      <c r="Q16" s="588"/>
      <c r="R16" s="588"/>
      <c r="S16" s="588"/>
      <c r="T16" s="588"/>
      <c r="U16" s="433"/>
      <c r="V16" s="433"/>
      <c r="W16" s="433"/>
      <c r="X16" s="433"/>
      <c r="Y16" s="588"/>
      <c r="Z16" s="588"/>
      <c r="AA16" s="588"/>
      <c r="AB16" s="588"/>
      <c r="AC16" s="588"/>
      <c r="AD16" s="588"/>
      <c r="AE16" s="588"/>
      <c r="AF16" s="588"/>
      <c r="AG16" s="588"/>
      <c r="AH16" s="434"/>
    </row>
    <row r="17" spans="1:34">
      <c r="A17" s="43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588"/>
      <c r="Z17" s="588"/>
      <c r="AA17" s="588"/>
      <c r="AB17" s="588"/>
      <c r="AC17" s="588"/>
      <c r="AD17" s="588"/>
      <c r="AE17" s="588"/>
      <c r="AF17" s="588"/>
      <c r="AG17" s="588"/>
      <c r="AH17" s="434"/>
    </row>
    <row r="18" spans="1:34">
      <c r="A18" s="431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3"/>
      <c r="Z18" s="433"/>
      <c r="AA18" s="433"/>
      <c r="AB18" s="433"/>
      <c r="AC18" s="433"/>
      <c r="AD18" s="433"/>
      <c r="AE18" s="433"/>
      <c r="AF18" s="433"/>
      <c r="AG18" s="433"/>
      <c r="AH18" s="434"/>
    </row>
    <row r="19" spans="1:34">
      <c r="A19" s="431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3"/>
      <c r="Z19" s="433"/>
      <c r="AA19" s="433"/>
      <c r="AB19" s="433"/>
      <c r="AC19" s="433"/>
      <c r="AD19" s="433"/>
      <c r="AE19" s="433"/>
      <c r="AF19" s="433"/>
      <c r="AG19" s="433"/>
      <c r="AH19" s="434"/>
    </row>
    <row r="20" spans="1:34">
      <c r="A20" s="431"/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1394"/>
      <c r="O20" s="1394"/>
      <c r="P20" s="1394"/>
      <c r="Q20" s="1394"/>
      <c r="R20" s="1394"/>
      <c r="S20" s="1394"/>
      <c r="T20" s="1394"/>
      <c r="U20" s="1394"/>
      <c r="V20" s="1394"/>
      <c r="W20" s="1394"/>
      <c r="X20" s="1394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434"/>
    </row>
    <row r="21" spans="1:34" ht="13.5" customHeight="1">
      <c r="A21" s="431"/>
      <c r="B21" s="1394" t="s">
        <v>287</v>
      </c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  <c r="AC21" s="1395"/>
      <c r="AD21" s="1395"/>
      <c r="AE21" s="1395"/>
      <c r="AF21" s="1395"/>
      <c r="AG21" s="1395"/>
      <c r="AH21" s="434"/>
    </row>
    <row r="22" spans="1:34" ht="15.75" customHeight="1">
      <c r="A22" s="193"/>
      <c r="B22" s="864" t="s">
        <v>289</v>
      </c>
      <c r="C22" s="864"/>
      <c r="D22" s="864"/>
      <c r="E22" s="864"/>
      <c r="F22" s="864"/>
      <c r="G22" s="864"/>
      <c r="H22" s="864"/>
      <c r="I22" s="864"/>
      <c r="J22" s="864"/>
      <c r="K22" s="864"/>
      <c r="L22" s="864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4"/>
      <c r="AE22" s="864"/>
      <c r="AF22" s="864"/>
      <c r="AG22" s="864"/>
      <c r="AH22" s="434"/>
    </row>
    <row r="23" spans="1:34" ht="20.100000000000001" customHeight="1">
      <c r="A23" s="193"/>
      <c r="B23" s="864"/>
      <c r="C23" s="864"/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4"/>
      <c r="AE23" s="864"/>
      <c r="AF23" s="864"/>
      <c r="AG23" s="864"/>
      <c r="AH23" s="434"/>
    </row>
    <row r="24" spans="1:34" ht="33" customHeight="1">
      <c r="A24" s="439" t="s">
        <v>239</v>
      </c>
      <c r="B24" s="1090" t="s">
        <v>535</v>
      </c>
      <c r="C24" s="1090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  <c r="O24" s="1090"/>
      <c r="P24" s="1090"/>
      <c r="Q24" s="1090"/>
      <c r="R24" s="1090"/>
      <c r="S24" s="1090"/>
      <c r="T24" s="1090"/>
      <c r="U24" s="1090"/>
      <c r="V24" s="1090"/>
      <c r="W24" s="1090"/>
      <c r="X24" s="1090"/>
      <c r="Y24" s="1090"/>
      <c r="Z24" s="1090"/>
      <c r="AA24" s="1090"/>
      <c r="AB24" s="1090"/>
      <c r="AC24" s="1090"/>
      <c r="AD24" s="1090"/>
      <c r="AE24" s="1090"/>
      <c r="AF24" s="1090"/>
      <c r="AG24" s="1090"/>
      <c r="AH24" s="434"/>
    </row>
    <row r="25" spans="1:34" ht="30.75" customHeight="1">
      <c r="A25" s="439" t="s">
        <v>240</v>
      </c>
      <c r="B25" s="1090" t="s">
        <v>536</v>
      </c>
      <c r="C25" s="1090"/>
      <c r="D25" s="1090"/>
      <c r="E25" s="1090"/>
      <c r="F25" s="1090"/>
      <c r="G25" s="1090"/>
      <c r="H25" s="1090"/>
      <c r="I25" s="1090"/>
      <c r="J25" s="1090"/>
      <c r="K25" s="1090"/>
      <c r="L25" s="1090"/>
      <c r="M25" s="1090"/>
      <c r="N25" s="1090"/>
      <c r="O25" s="1090"/>
      <c r="P25" s="1090"/>
      <c r="Q25" s="1090"/>
      <c r="R25" s="1090"/>
      <c r="S25" s="1090"/>
      <c r="T25" s="1090"/>
      <c r="U25" s="1090"/>
      <c r="V25" s="1090"/>
      <c r="W25" s="1090"/>
      <c r="X25" s="1090"/>
      <c r="Y25" s="1090"/>
      <c r="Z25" s="1090"/>
      <c r="AA25" s="1090"/>
      <c r="AB25" s="1090"/>
      <c r="AC25" s="1090"/>
      <c r="AD25" s="1090"/>
      <c r="AE25" s="1090"/>
      <c r="AF25" s="1090"/>
      <c r="AG25" s="1090"/>
      <c r="AH25" s="434"/>
    </row>
    <row r="26" spans="1:34" ht="28.5" customHeight="1">
      <c r="A26" s="439" t="s">
        <v>241</v>
      </c>
      <c r="B26" s="1090" t="s">
        <v>537</v>
      </c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90"/>
      <c r="AA26" s="1090"/>
      <c r="AB26" s="1090"/>
      <c r="AC26" s="1090"/>
      <c r="AD26" s="1090"/>
      <c r="AE26" s="1090"/>
      <c r="AF26" s="1090"/>
      <c r="AG26" s="1090"/>
      <c r="AH26" s="434"/>
    </row>
    <row r="27" spans="1:34" ht="28.5" customHeight="1">
      <c r="A27" s="439" t="s">
        <v>256</v>
      </c>
      <c r="B27" s="1090" t="s">
        <v>538</v>
      </c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AF27" s="1090"/>
      <c r="AG27" s="1090"/>
      <c r="AH27" s="434"/>
    </row>
    <row r="28" spans="1:34" ht="41.25" customHeight="1">
      <c r="A28" s="439" t="s">
        <v>285</v>
      </c>
      <c r="B28" s="1090" t="s">
        <v>731</v>
      </c>
      <c r="C28" s="1090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  <c r="O28" s="1090"/>
      <c r="P28" s="1090"/>
      <c r="Q28" s="1090"/>
      <c r="R28" s="1090"/>
      <c r="S28" s="1090"/>
      <c r="T28" s="1090"/>
      <c r="U28" s="1090"/>
      <c r="V28" s="1090"/>
      <c r="W28" s="1090"/>
      <c r="X28" s="1090"/>
      <c r="Y28" s="1090"/>
      <c r="Z28" s="1090"/>
      <c r="AA28" s="1090"/>
      <c r="AB28" s="1090"/>
      <c r="AC28" s="1090"/>
      <c r="AD28" s="1090"/>
      <c r="AE28" s="1090"/>
      <c r="AF28" s="1090"/>
      <c r="AG28" s="1090"/>
      <c r="AH28" s="434"/>
    </row>
    <row r="29" spans="1:34">
      <c r="A29" s="431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434"/>
    </row>
    <row r="30" spans="1:34" ht="22.5" customHeight="1">
      <c r="A30" s="43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7"/>
      <c r="S30" s="68"/>
      <c r="T30" s="587"/>
      <c r="U30" s="1396"/>
      <c r="V30" s="1397"/>
      <c r="W30" s="1397"/>
      <c r="X30" s="1397"/>
      <c r="Y30" s="1397"/>
      <c r="Z30" s="1397"/>
      <c r="AA30" s="1397"/>
      <c r="AB30" s="1397"/>
      <c r="AC30" s="1397"/>
      <c r="AD30" s="1397"/>
      <c r="AE30" s="1397"/>
      <c r="AF30" s="1397"/>
      <c r="AG30" s="1398"/>
      <c r="AH30" s="434"/>
    </row>
    <row r="31" spans="1:34" ht="22.5" customHeight="1">
      <c r="A31" s="431"/>
      <c r="B31" s="69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86"/>
      <c r="N31" s="586"/>
      <c r="O31" s="586"/>
      <c r="P31" s="586"/>
      <c r="Q31" s="586"/>
      <c r="R31" s="586"/>
      <c r="S31" s="41"/>
      <c r="T31" s="587"/>
      <c r="U31" s="1399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1400"/>
      <c r="AG31" s="1401"/>
      <c r="AH31" s="434"/>
    </row>
    <row r="32" spans="1:34" ht="15.95" customHeight="1">
      <c r="A32" s="431"/>
      <c r="B32" s="69"/>
      <c r="C32" s="1379"/>
      <c r="D32" s="1379"/>
      <c r="E32" s="1379"/>
      <c r="F32" s="1379"/>
      <c r="G32" s="1379"/>
      <c r="H32" s="587"/>
      <c r="I32" s="273"/>
      <c r="J32" s="273"/>
      <c r="K32" s="428" t="s">
        <v>587</v>
      </c>
      <c r="L32" s="273"/>
      <c r="M32" s="273"/>
      <c r="N32" s="428" t="s">
        <v>587</v>
      </c>
      <c r="O32" s="273"/>
      <c r="P32" s="273"/>
      <c r="Q32" s="429"/>
      <c r="R32" s="429"/>
      <c r="S32" s="41"/>
      <c r="T32" s="587"/>
      <c r="U32" s="1399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1"/>
      <c r="AH32" s="434"/>
    </row>
    <row r="33" spans="1:35">
      <c r="A33" s="43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0"/>
      <c r="N33" s="60"/>
      <c r="O33" s="60"/>
      <c r="P33" s="60"/>
      <c r="Q33" s="60"/>
      <c r="R33" s="60"/>
      <c r="S33" s="61"/>
      <c r="T33" s="587"/>
      <c r="U33" s="1402"/>
      <c r="V33" s="1403"/>
      <c r="W33" s="1403"/>
      <c r="X33" s="1403"/>
      <c r="Y33" s="1403"/>
      <c r="Z33" s="1403"/>
      <c r="AA33" s="1403"/>
      <c r="AB33" s="1403"/>
      <c r="AC33" s="1403"/>
      <c r="AD33" s="1403"/>
      <c r="AE33" s="1403"/>
      <c r="AF33" s="1403"/>
      <c r="AG33" s="1404"/>
      <c r="AH33" s="434"/>
    </row>
    <row r="34" spans="1:35" ht="40.5" customHeight="1">
      <c r="A34" s="431"/>
      <c r="B34" s="1389" t="s">
        <v>4</v>
      </c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440"/>
      <c r="U34" s="1405" t="s">
        <v>726</v>
      </c>
      <c r="V34" s="1405"/>
      <c r="W34" s="1405"/>
      <c r="X34" s="1405"/>
      <c r="Y34" s="1405"/>
      <c r="Z34" s="1405"/>
      <c r="AA34" s="1405"/>
      <c r="AB34" s="1405"/>
      <c r="AC34" s="1405"/>
      <c r="AD34" s="1405"/>
      <c r="AE34" s="1405"/>
      <c r="AF34" s="1405"/>
      <c r="AG34" s="1405"/>
      <c r="AH34" s="434"/>
    </row>
    <row r="35" spans="1:35" ht="14.25" customHeight="1">
      <c r="A35" s="43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41"/>
      <c r="AG35" s="433"/>
      <c r="AH35" s="434"/>
    </row>
    <row r="36" spans="1:35" ht="15" customHeight="1">
      <c r="A36" s="1406" t="s">
        <v>735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442"/>
      <c r="AI36" s="411"/>
    </row>
    <row r="37" spans="1:35" ht="15" customHeight="1">
      <c r="A37" s="1406" t="s">
        <v>730</v>
      </c>
      <c r="B37" s="1407"/>
      <c r="C37" s="1407"/>
      <c r="D37" s="1407"/>
      <c r="E37" s="1407"/>
      <c r="F37" s="1407"/>
      <c r="G37" s="1407"/>
      <c r="H37" s="1407"/>
      <c r="I37" s="1407"/>
      <c r="J37" s="1407"/>
      <c r="K37" s="1407"/>
      <c r="L37" s="1407"/>
      <c r="M37" s="1407"/>
      <c r="N37" s="1407"/>
      <c r="O37" s="1407"/>
      <c r="P37" s="1407"/>
      <c r="Q37" s="1407"/>
      <c r="R37" s="1407"/>
      <c r="S37" s="1407"/>
      <c r="T37" s="1407"/>
      <c r="U37" s="1407"/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351"/>
      <c r="AI37" s="411"/>
    </row>
    <row r="38" spans="1:35" ht="3" customHeight="1">
      <c r="A38" s="1391"/>
      <c r="B38" s="1392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  <c r="O38" s="1392"/>
      <c r="P38" s="1392"/>
      <c r="Q38" s="1392"/>
      <c r="R38" s="1392"/>
      <c r="S38" s="1392"/>
      <c r="T38" s="1392"/>
      <c r="U38" s="1392"/>
      <c r="V38" s="1392"/>
      <c r="W38" s="1392"/>
      <c r="X38" s="1392"/>
      <c r="Y38" s="1392"/>
      <c r="Z38" s="1392"/>
      <c r="AA38" s="1392"/>
      <c r="AB38" s="1392"/>
      <c r="AC38" s="1392"/>
      <c r="AD38" s="1392"/>
      <c r="AE38" s="1392"/>
      <c r="AF38" s="1392"/>
      <c r="AG38" s="1392"/>
      <c r="AH38" s="443"/>
      <c r="AI38" s="411"/>
    </row>
    <row r="39" spans="1:35">
      <c r="A39" s="386"/>
      <c r="B39" s="1393"/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1393"/>
      <c r="Q39" s="1393"/>
      <c r="R39" s="1393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</row>
    <row r="40" spans="1:3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</row>
    <row r="41" spans="1:3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</row>
  </sheetData>
  <sheetProtection algorithmName="SHA-512" hashValue="oKLqWXj3TWVDZac7P7hLgsV6Rqc9JRiFMtCRDYwVyHYhK/Lc5x9hwxncBwkuE9SyJh5jA+5ja1bnwIIXj9xLYg==" saltValue="8WbbIrMnJQv/KfQX9pEyH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269" customWidth="1"/>
    <col min="2" max="2" width="14.7109375" style="269" customWidth="1"/>
    <col min="3" max="8" width="3" style="269" customWidth="1"/>
    <col min="9" max="11" width="3.28515625" style="269" customWidth="1"/>
    <col min="12" max="12" width="2.85546875" style="269" customWidth="1"/>
    <col min="13" max="13" width="2.5703125" style="269" customWidth="1"/>
    <col min="14" max="14" width="3.140625" style="269" customWidth="1"/>
    <col min="15" max="24" width="3" style="269" customWidth="1"/>
    <col min="25" max="25" width="5.7109375" style="269" customWidth="1"/>
    <col min="26" max="26" width="2.85546875" style="269" customWidth="1"/>
    <col min="27" max="27" width="8.5703125" style="269" customWidth="1"/>
    <col min="28" max="28" width="3.7109375" style="269" customWidth="1"/>
    <col min="29" max="29" width="6.28515625" style="269" customWidth="1"/>
    <col min="30" max="30" width="9.140625" style="269"/>
    <col min="31" max="42" width="9.140625" style="269" hidden="1" customWidth="1"/>
    <col min="43" max="44" width="6.28515625" style="269" hidden="1" customWidth="1"/>
    <col min="45" max="16384" width="9.140625" style="269"/>
  </cols>
  <sheetData>
    <row r="1" spans="1:44" s="717" customFormat="1" ht="6.75" customHeight="1"/>
    <row r="2" spans="1:44" ht="12.75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1435" t="s">
        <v>501</v>
      </c>
      <c r="Z2" s="1436"/>
      <c r="AA2" s="1437"/>
      <c r="AB2" s="610"/>
    </row>
    <row r="3" spans="1:44" ht="21.75" customHeight="1">
      <c r="A3" s="1438" t="s">
        <v>877</v>
      </c>
      <c r="B3" s="1438"/>
      <c r="C3" s="1438"/>
      <c r="D3" s="1438"/>
      <c r="E3" s="1438"/>
      <c r="F3" s="1438"/>
      <c r="G3" s="1438"/>
      <c r="H3" s="1438"/>
      <c r="I3" s="1438"/>
      <c r="J3" s="1438"/>
      <c r="K3" s="1438"/>
      <c r="L3" s="1438"/>
      <c r="M3" s="1438"/>
      <c r="N3" s="1438"/>
      <c r="O3" s="1438"/>
      <c r="P3" s="1438"/>
      <c r="Q3" s="1438"/>
      <c r="R3" s="1438"/>
      <c r="S3" s="1438"/>
      <c r="T3" s="1438"/>
      <c r="U3" s="1438"/>
      <c r="V3" s="1438"/>
      <c r="W3" s="1438"/>
      <c r="X3" s="1438"/>
      <c r="Y3" s="1438"/>
      <c r="Z3" s="1438"/>
      <c r="AA3" s="1438"/>
      <c r="AB3" s="1438"/>
    </row>
    <row r="4" spans="1:44" ht="2.25" customHeight="1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</row>
    <row r="5" spans="1:44" ht="2.25" customHeight="1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44">
      <c r="A6" s="614" t="s">
        <v>617</v>
      </c>
      <c r="B6" s="447"/>
      <c r="C6" s="447"/>
      <c r="D6" s="447"/>
      <c r="E6" s="447"/>
      <c r="F6" s="447"/>
      <c r="G6" s="448"/>
      <c r="H6" s="448"/>
      <c r="I6" s="448"/>
      <c r="J6" s="448"/>
      <c r="K6" s="448"/>
      <c r="L6" s="448"/>
      <c r="M6" s="448"/>
      <c r="N6" s="448"/>
      <c r="O6" s="448"/>
      <c r="P6" s="449"/>
      <c r="Q6" s="449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4" ht="0.75" customHeight="1">
      <c r="A7" s="614"/>
      <c r="B7" s="447"/>
      <c r="C7" s="447"/>
      <c r="D7" s="447"/>
      <c r="E7" s="447"/>
      <c r="F7" s="447"/>
      <c r="G7" s="448"/>
      <c r="H7" s="448"/>
      <c r="I7" s="448"/>
      <c r="J7" s="448"/>
      <c r="K7" s="448"/>
      <c r="L7" s="448"/>
      <c r="M7" s="448"/>
      <c r="N7" s="448"/>
      <c r="O7" s="448"/>
      <c r="P7" s="449"/>
      <c r="Q7" s="449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4" ht="15" customHeight="1">
      <c r="A8" s="1294" t="s">
        <v>618</v>
      </c>
      <c r="B8" s="1294"/>
      <c r="C8" s="1294"/>
      <c r="D8" s="1294"/>
      <c r="E8" s="1294"/>
      <c r="F8" s="1294"/>
      <c r="G8" s="1294"/>
      <c r="H8" s="1294"/>
      <c r="I8" s="1294"/>
      <c r="J8" s="1294"/>
      <c r="K8" s="1294"/>
      <c r="L8" s="1294"/>
      <c r="M8" s="1294"/>
      <c r="N8" s="1294"/>
      <c r="O8" s="1294"/>
      <c r="P8" s="1294"/>
      <c r="Q8" s="1294"/>
      <c r="R8" s="1294"/>
      <c r="S8" s="1294"/>
      <c r="T8" s="1294"/>
      <c r="U8" s="1294"/>
      <c r="V8" s="1294"/>
      <c r="W8" s="1439">
        <v>500000</v>
      </c>
      <c r="X8" s="1440"/>
      <c r="Y8" s="1440"/>
      <c r="Z8" s="1441"/>
      <c r="AA8" s="786" t="s">
        <v>14</v>
      </c>
      <c r="AB8" s="1445" t="str">
        <f ca="1">IF(Z29=0,"","x")</f>
        <v/>
      </c>
    </row>
    <row r="9" spans="1:44" ht="3" customHeight="1">
      <c r="A9" s="1294"/>
      <c r="B9" s="1294"/>
      <c r="C9" s="1294"/>
      <c r="D9" s="1294"/>
      <c r="E9" s="1294"/>
      <c r="F9" s="1294"/>
      <c r="G9" s="1294"/>
      <c r="H9" s="1294"/>
      <c r="I9" s="1294"/>
      <c r="J9" s="1294"/>
      <c r="K9" s="1294"/>
      <c r="L9" s="1294"/>
      <c r="M9" s="1294"/>
      <c r="N9" s="1294"/>
      <c r="O9" s="1294"/>
      <c r="P9" s="1294"/>
      <c r="Q9" s="1294"/>
      <c r="R9" s="1294"/>
      <c r="S9" s="1294"/>
      <c r="T9" s="1294"/>
      <c r="U9" s="1294"/>
      <c r="V9" s="1294"/>
      <c r="W9" s="1442"/>
      <c r="X9" s="1443"/>
      <c r="Y9" s="1443"/>
      <c r="Z9" s="1444"/>
      <c r="AB9" s="1446"/>
    </row>
    <row r="10" spans="1:44" ht="17.25" customHeight="1">
      <c r="A10" s="1375" t="s">
        <v>619</v>
      </c>
      <c r="B10" s="1375"/>
      <c r="C10" s="1375"/>
      <c r="D10" s="1375"/>
      <c r="E10" s="1375"/>
      <c r="F10" s="1375"/>
      <c r="G10" s="1375"/>
      <c r="H10" s="1375"/>
      <c r="I10" s="1375"/>
      <c r="J10" s="1375"/>
      <c r="K10" s="1375"/>
      <c r="L10" s="1375"/>
      <c r="M10" s="1375"/>
      <c r="N10" s="1375"/>
      <c r="O10" s="1375"/>
      <c r="P10" s="1375"/>
      <c r="Q10" s="1375"/>
      <c r="R10" s="1375"/>
      <c r="S10" s="1375"/>
      <c r="T10" s="1375"/>
      <c r="U10" s="1375"/>
      <c r="V10" s="1375"/>
      <c r="W10" s="1375"/>
      <c r="X10" s="1375"/>
      <c r="Y10" s="1375"/>
      <c r="Z10" s="1375"/>
      <c r="AA10" s="1375"/>
      <c r="AB10" s="1375"/>
    </row>
    <row r="11" spans="1:44" ht="3" customHeight="1">
      <c r="A11" s="605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450"/>
    </row>
    <row r="12" spans="1:44" ht="12" customHeight="1">
      <c r="A12" s="1297" t="s">
        <v>294</v>
      </c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8"/>
      <c r="M12" s="1288"/>
      <c r="N12" s="1288"/>
      <c r="O12" s="1288"/>
      <c r="P12" s="1288"/>
      <c r="Q12" s="1288"/>
      <c r="R12" s="1288"/>
      <c r="S12" s="1288"/>
      <c r="T12" s="1288"/>
      <c r="U12" s="1288"/>
      <c r="V12" s="1288"/>
      <c r="W12" s="1288"/>
      <c r="X12" s="1288"/>
      <c r="Y12" s="1288"/>
      <c r="Z12" s="1288"/>
      <c r="AA12" s="1288"/>
      <c r="AB12" s="1289"/>
    </row>
    <row r="13" spans="1:44" ht="40.5" customHeight="1">
      <c r="A13" s="1457" t="s">
        <v>292</v>
      </c>
      <c r="B13" s="1457"/>
      <c r="C13" s="1457" t="s">
        <v>242</v>
      </c>
      <c r="D13" s="1457"/>
      <c r="E13" s="1457"/>
      <c r="F13" s="1457" t="s">
        <v>243</v>
      </c>
      <c r="G13" s="1457"/>
      <c r="H13" s="1457"/>
      <c r="I13" s="1457"/>
      <c r="J13" s="1457"/>
      <c r="K13" s="1457" t="s">
        <v>259</v>
      </c>
      <c r="L13" s="1458"/>
      <c r="M13" s="1458"/>
      <c r="N13" s="1458"/>
      <c r="O13" s="1458"/>
      <c r="P13" s="1457" t="s">
        <v>526</v>
      </c>
      <c r="Q13" s="1458"/>
      <c r="R13" s="1458"/>
      <c r="S13" s="1458"/>
      <c r="T13" s="1458"/>
      <c r="U13" s="1458"/>
      <c r="V13" s="1459" t="s">
        <v>244</v>
      </c>
      <c r="W13" s="1459"/>
      <c r="X13" s="1459"/>
      <c r="Y13" s="1459"/>
      <c r="Z13" s="1457" t="s">
        <v>355</v>
      </c>
      <c r="AA13" s="1457"/>
      <c r="AB13" s="1457"/>
    </row>
    <row r="14" spans="1:44" ht="18.75" customHeight="1">
      <c r="A14" s="1447" t="s">
        <v>620</v>
      </c>
      <c r="B14" s="1448"/>
      <c r="C14" s="1448"/>
      <c r="D14" s="1448"/>
      <c r="E14" s="1448"/>
      <c r="F14" s="1448"/>
      <c r="G14" s="1448"/>
      <c r="H14" s="1448"/>
      <c r="I14" s="1448"/>
      <c r="J14" s="1448"/>
      <c r="K14" s="1448"/>
      <c r="L14" s="1448"/>
      <c r="M14" s="1448"/>
      <c r="N14" s="1448"/>
      <c r="O14" s="1448"/>
      <c r="P14" s="1448"/>
      <c r="Q14" s="1448"/>
      <c r="R14" s="1448"/>
      <c r="S14" s="1448"/>
      <c r="T14" s="1448"/>
      <c r="U14" s="1448"/>
      <c r="V14" s="1448"/>
      <c r="W14" s="1448"/>
      <c r="X14" s="1448"/>
      <c r="Y14" s="1448"/>
      <c r="Z14" s="1448"/>
      <c r="AA14" s="1448"/>
      <c r="AB14" s="1449"/>
      <c r="AR14" s="800">
        <f ca="1">MIN(Z32,Z62,Z90,Z117,Z145)</f>
        <v>0</v>
      </c>
    </row>
    <row r="15" spans="1:44" ht="40.5" customHeight="1">
      <c r="A15" s="1450"/>
      <c r="B15" s="1450"/>
      <c r="C15" s="1451"/>
      <c r="D15" s="1451"/>
      <c r="E15" s="1451"/>
      <c r="F15" s="1452"/>
      <c r="G15" s="1452"/>
      <c r="H15" s="1452"/>
      <c r="I15" s="1452"/>
      <c r="J15" s="1452"/>
      <c r="K15" s="1453" t="s">
        <v>621</v>
      </c>
      <c r="L15" s="1453"/>
      <c r="M15" s="1453"/>
      <c r="N15" s="1453"/>
      <c r="O15" s="1453"/>
      <c r="P15" s="1452"/>
      <c r="Q15" s="1452"/>
      <c r="R15" s="1452"/>
      <c r="S15" s="1452"/>
      <c r="T15" s="1452"/>
      <c r="U15" s="1452"/>
      <c r="V15" s="1454"/>
      <c r="W15" s="1455"/>
      <c r="X15" s="1455"/>
      <c r="Y15" s="1455"/>
      <c r="Z15" s="1456"/>
      <c r="AA15" s="1456"/>
      <c r="AB15" s="1456"/>
    </row>
    <row r="16" spans="1:44" s="659" customFormat="1" ht="39" customHeight="1">
      <c r="A16" s="1450"/>
      <c r="B16" s="1450"/>
      <c r="C16" s="1451"/>
      <c r="D16" s="1451"/>
      <c r="E16" s="1451"/>
      <c r="F16" s="1452"/>
      <c r="G16" s="1452"/>
      <c r="H16" s="1452"/>
      <c r="I16" s="1452"/>
      <c r="J16" s="1452"/>
      <c r="K16" s="1460" t="s">
        <v>622</v>
      </c>
      <c r="L16" s="1460"/>
      <c r="M16" s="1460"/>
      <c r="N16" s="1460"/>
      <c r="O16" s="1460"/>
      <c r="P16" s="1452"/>
      <c r="Q16" s="1452"/>
      <c r="R16" s="1452"/>
      <c r="S16" s="1452"/>
      <c r="T16" s="1452"/>
      <c r="U16" s="1452"/>
      <c r="V16" s="1454"/>
      <c r="W16" s="1455"/>
      <c r="X16" s="1455"/>
      <c r="Y16" s="1455"/>
      <c r="Z16" s="1456"/>
      <c r="AA16" s="1456"/>
      <c r="AB16" s="1456"/>
    </row>
    <row r="17" spans="1:48" ht="18.75" customHeight="1">
      <c r="A17" s="1447" t="s">
        <v>623</v>
      </c>
      <c r="B17" s="1448"/>
      <c r="C17" s="1448"/>
      <c r="D17" s="1448"/>
      <c r="E17" s="1448"/>
      <c r="F17" s="1448"/>
      <c r="G17" s="1448"/>
      <c r="H17" s="1448"/>
      <c r="I17" s="1448"/>
      <c r="J17" s="1448"/>
      <c r="K17" s="1448"/>
      <c r="L17" s="1448"/>
      <c r="M17" s="1448"/>
      <c r="N17" s="1448"/>
      <c r="O17" s="1448"/>
      <c r="P17" s="1448"/>
      <c r="Q17" s="1448"/>
      <c r="R17" s="1448"/>
      <c r="S17" s="1448"/>
      <c r="T17" s="1448"/>
      <c r="U17" s="1448"/>
      <c r="V17" s="1448"/>
      <c r="W17" s="1448"/>
      <c r="X17" s="1448"/>
      <c r="Y17" s="1448"/>
      <c r="Z17" s="1448"/>
      <c r="AA17" s="1448"/>
      <c r="AB17" s="1449"/>
      <c r="AD17" s="834" t="s">
        <v>894</v>
      </c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</row>
    <row r="18" spans="1:48" ht="40.5" customHeight="1">
      <c r="A18" s="1450"/>
      <c r="B18" s="1450"/>
      <c r="C18" s="1451"/>
      <c r="D18" s="1451"/>
      <c r="E18" s="1451"/>
      <c r="F18" s="1452"/>
      <c r="G18" s="1452"/>
      <c r="H18" s="1452"/>
      <c r="I18" s="1452"/>
      <c r="J18" s="1452"/>
      <c r="K18" s="1453" t="s">
        <v>624</v>
      </c>
      <c r="L18" s="1453"/>
      <c r="M18" s="1453"/>
      <c r="N18" s="1453"/>
      <c r="O18" s="1453"/>
      <c r="P18" s="1452"/>
      <c r="Q18" s="1452"/>
      <c r="R18" s="1452"/>
      <c r="S18" s="1452"/>
      <c r="T18" s="1452"/>
      <c r="U18" s="1452"/>
      <c r="V18" s="1454"/>
      <c r="W18" s="1455"/>
      <c r="X18" s="1455"/>
      <c r="Y18" s="1455"/>
      <c r="Z18" s="1456"/>
      <c r="AA18" s="1456"/>
      <c r="AB18" s="1456"/>
      <c r="AD18" s="832" t="s">
        <v>895</v>
      </c>
      <c r="AE18" s="826"/>
      <c r="AF18" s="826"/>
      <c r="AG18" s="826"/>
      <c r="AH18" s="826"/>
      <c r="AI18" s="826"/>
      <c r="AJ18" s="826"/>
      <c r="AK18" s="826"/>
      <c r="AL18" s="826"/>
      <c r="AM18" s="826"/>
      <c r="AN18" s="826"/>
      <c r="AO18" s="826"/>
      <c r="AP18" s="826"/>
      <c r="AQ18" s="826"/>
      <c r="AR18" s="826"/>
      <c r="AS18" s="826"/>
      <c r="AT18" s="826"/>
      <c r="AU18" s="826"/>
      <c r="AV18" s="826"/>
    </row>
    <row r="19" spans="1:48" s="659" customFormat="1" ht="40.5" customHeight="1">
      <c r="A19" s="1450"/>
      <c r="B19" s="1450"/>
      <c r="C19" s="1451"/>
      <c r="D19" s="1451"/>
      <c r="E19" s="1451"/>
      <c r="F19" s="1452"/>
      <c r="G19" s="1452"/>
      <c r="H19" s="1452"/>
      <c r="I19" s="1452"/>
      <c r="J19" s="1452"/>
      <c r="K19" s="1460" t="s">
        <v>624</v>
      </c>
      <c r="L19" s="1460"/>
      <c r="M19" s="1460"/>
      <c r="N19" s="1460"/>
      <c r="O19" s="1460"/>
      <c r="P19" s="1452"/>
      <c r="Q19" s="1452"/>
      <c r="R19" s="1452"/>
      <c r="S19" s="1452"/>
      <c r="T19" s="1452"/>
      <c r="U19" s="1452"/>
      <c r="V19" s="1454"/>
      <c r="W19" s="1455"/>
      <c r="X19" s="1455"/>
      <c r="Y19" s="1455"/>
      <c r="Z19" s="1456"/>
      <c r="AA19" s="1456"/>
      <c r="AB19" s="1456"/>
      <c r="AD19" s="826"/>
      <c r="AE19" s="826"/>
      <c r="AF19" s="826"/>
      <c r="AG19" s="826"/>
      <c r="AH19" s="826"/>
      <c r="AI19" s="826"/>
      <c r="AJ19" s="826"/>
      <c r="AK19" s="826"/>
      <c r="AL19" s="826"/>
      <c r="AM19" s="826"/>
      <c r="AN19" s="826"/>
      <c r="AO19" s="826"/>
      <c r="AP19" s="826"/>
      <c r="AQ19" s="826"/>
      <c r="AR19" s="826"/>
      <c r="AS19" s="826"/>
      <c r="AT19" s="826"/>
      <c r="AU19" s="826"/>
      <c r="AV19" s="826"/>
    </row>
    <row r="20" spans="1:48" ht="18.75" customHeight="1">
      <c r="A20" s="1461" t="s">
        <v>625</v>
      </c>
      <c r="B20" s="1462"/>
      <c r="C20" s="1462"/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3"/>
    </row>
    <row r="21" spans="1:48" ht="40.5" customHeight="1">
      <c r="A21" s="1450" t="s">
        <v>187</v>
      </c>
      <c r="B21" s="1450"/>
      <c r="C21" s="1451" t="s">
        <v>187</v>
      </c>
      <c r="D21" s="1451"/>
      <c r="E21" s="1451"/>
      <c r="F21" s="1452" t="s">
        <v>187</v>
      </c>
      <c r="G21" s="1452"/>
      <c r="H21" s="1452"/>
      <c r="I21" s="1452"/>
      <c r="J21" s="1452"/>
      <c r="K21" s="1453" t="s">
        <v>626</v>
      </c>
      <c r="L21" s="1453"/>
      <c r="M21" s="1453"/>
      <c r="N21" s="1453"/>
      <c r="O21" s="1453"/>
      <c r="P21" s="1464" t="s">
        <v>187</v>
      </c>
      <c r="Q21" s="1464"/>
      <c r="R21" s="1464"/>
      <c r="S21" s="1464"/>
      <c r="T21" s="1464"/>
      <c r="U21" s="1464"/>
      <c r="V21" s="1454"/>
      <c r="W21" s="1455"/>
      <c r="X21" s="1455"/>
      <c r="Y21" s="1455"/>
      <c r="Z21" s="1456"/>
      <c r="AA21" s="1456"/>
      <c r="AB21" s="1456"/>
    </row>
    <row r="22" spans="1:48" s="659" customFormat="1" ht="40.5" customHeight="1">
      <c r="A22" s="1450" t="s">
        <v>187</v>
      </c>
      <c r="B22" s="1450"/>
      <c r="C22" s="1451" t="s">
        <v>187</v>
      </c>
      <c r="D22" s="1451"/>
      <c r="E22" s="1451"/>
      <c r="F22" s="1452" t="s">
        <v>187</v>
      </c>
      <c r="G22" s="1452"/>
      <c r="H22" s="1452"/>
      <c r="I22" s="1452"/>
      <c r="J22" s="1452"/>
      <c r="K22" s="1460" t="s">
        <v>627</v>
      </c>
      <c r="L22" s="1460"/>
      <c r="M22" s="1460"/>
      <c r="N22" s="1460"/>
      <c r="O22" s="1460"/>
      <c r="P22" s="1464" t="s">
        <v>187</v>
      </c>
      <c r="Q22" s="1464"/>
      <c r="R22" s="1464"/>
      <c r="S22" s="1464"/>
      <c r="T22" s="1464"/>
      <c r="U22" s="1464"/>
      <c r="V22" s="1454"/>
      <c r="W22" s="1455"/>
      <c r="X22" s="1455"/>
      <c r="Y22" s="1455"/>
      <c r="Z22" s="1456"/>
      <c r="AA22" s="1456"/>
      <c r="AB22" s="1456"/>
    </row>
    <row r="23" spans="1:48" ht="18.75" customHeight="1">
      <c r="A23" s="1465" t="s">
        <v>628</v>
      </c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</row>
    <row r="24" spans="1:48" ht="40.5" customHeight="1">
      <c r="A24" s="1450" t="s">
        <v>187</v>
      </c>
      <c r="B24" s="1450"/>
      <c r="C24" s="1451" t="s">
        <v>187</v>
      </c>
      <c r="D24" s="1451"/>
      <c r="E24" s="1451"/>
      <c r="F24" s="1452" t="s">
        <v>187</v>
      </c>
      <c r="G24" s="1452"/>
      <c r="H24" s="1452"/>
      <c r="I24" s="1452"/>
      <c r="J24" s="1452"/>
      <c r="K24" s="1453" t="s">
        <v>629</v>
      </c>
      <c r="L24" s="1453"/>
      <c r="M24" s="1453"/>
      <c r="N24" s="1453"/>
      <c r="O24" s="1453"/>
      <c r="P24" s="1452" t="s">
        <v>187</v>
      </c>
      <c r="Q24" s="1452"/>
      <c r="R24" s="1452"/>
      <c r="S24" s="1452"/>
      <c r="T24" s="1452"/>
      <c r="U24" s="1452"/>
      <c r="V24" s="1454"/>
      <c r="W24" s="1455"/>
      <c r="X24" s="1455"/>
      <c r="Y24" s="1455"/>
      <c r="Z24" s="1456"/>
      <c r="AA24" s="1456"/>
      <c r="AB24" s="1456"/>
    </row>
    <row r="25" spans="1:48" s="659" customFormat="1" ht="40.5" customHeight="1">
      <c r="A25" s="1450" t="s">
        <v>187</v>
      </c>
      <c r="B25" s="1450"/>
      <c r="C25" s="1469"/>
      <c r="D25" s="1469"/>
      <c r="E25" s="1469"/>
      <c r="F25" s="1452" t="s">
        <v>187</v>
      </c>
      <c r="G25" s="1452"/>
      <c r="H25" s="1452"/>
      <c r="I25" s="1452"/>
      <c r="J25" s="1452"/>
      <c r="K25" s="1460" t="s">
        <v>629</v>
      </c>
      <c r="L25" s="1460"/>
      <c r="M25" s="1460"/>
      <c r="N25" s="1460"/>
      <c r="O25" s="1460"/>
      <c r="P25" s="1452" t="s">
        <v>187</v>
      </c>
      <c r="Q25" s="1452"/>
      <c r="R25" s="1452"/>
      <c r="S25" s="1452"/>
      <c r="T25" s="1452"/>
      <c r="U25" s="1452"/>
      <c r="V25" s="1454"/>
      <c r="W25" s="1455"/>
      <c r="X25" s="1455"/>
      <c r="Y25" s="1455"/>
      <c r="Z25" s="1456"/>
      <c r="AA25" s="1456"/>
      <c r="AB25" s="1456"/>
    </row>
    <row r="26" spans="1:48" ht="33.75" customHeight="1">
      <c r="A26" s="784" t="s">
        <v>630</v>
      </c>
      <c r="B26" s="1466" t="s">
        <v>736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56"/>
      <c r="AA26" s="1456"/>
      <c r="AB26" s="1456"/>
    </row>
    <row r="27" spans="1:48" ht="26.25" customHeight="1">
      <c r="A27" s="784" t="s">
        <v>631</v>
      </c>
      <c r="B27" s="1466" t="s">
        <v>737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8"/>
      <c r="AA27" s="1468"/>
      <c r="AB27" s="1468"/>
    </row>
    <row r="28" spans="1:48" ht="39.75" customHeight="1">
      <c r="A28" s="784" t="s">
        <v>632</v>
      </c>
      <c r="B28" s="1466" t="s">
        <v>738</v>
      </c>
      <c r="C28" s="1466"/>
      <c r="D28" s="1466"/>
      <c r="E28" s="1466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8"/>
      <c r="AA28" s="1468"/>
      <c r="AB28" s="1468"/>
    </row>
    <row r="29" spans="1:48" ht="30" customHeight="1">
      <c r="A29" s="784" t="s">
        <v>672</v>
      </c>
      <c r="B29" s="1294" t="s">
        <v>245</v>
      </c>
      <c r="C29" s="1294"/>
      <c r="D29" s="1294"/>
      <c r="E29" s="1294"/>
      <c r="F29" s="1294"/>
      <c r="G29" s="1294"/>
      <c r="H29" s="1294"/>
      <c r="I29" s="1294"/>
      <c r="J29" s="1294"/>
      <c r="K29" s="1294"/>
      <c r="L29" s="1294"/>
      <c r="M29" s="1294"/>
      <c r="N29" s="1294"/>
      <c r="O29" s="1294"/>
      <c r="P29" s="1294"/>
      <c r="Q29" s="1294"/>
      <c r="R29" s="1294"/>
      <c r="S29" s="1294"/>
      <c r="T29" s="1294"/>
      <c r="U29" s="1294"/>
      <c r="V29" s="1294"/>
      <c r="W29" s="1294"/>
      <c r="X29" s="1294"/>
      <c r="Y29" s="1294"/>
      <c r="Z29" s="1467">
        <f ca="1">SUM(Z15:OFFSET(Razem_BIVA9_115,-1,25))</f>
        <v>0</v>
      </c>
      <c r="AA29" s="1467"/>
      <c r="AB29" s="1467"/>
    </row>
    <row r="30" spans="1:48" ht="14.25" customHeight="1">
      <c r="A30" s="1470" t="s">
        <v>673</v>
      </c>
      <c r="B30" s="1473" t="s">
        <v>527</v>
      </c>
      <c r="C30" s="1474"/>
      <c r="D30" s="1474"/>
      <c r="E30" s="1474"/>
      <c r="F30" s="1474"/>
      <c r="G30" s="1474"/>
      <c r="H30" s="1475"/>
      <c r="I30" s="1481" t="str">
        <f ca="1">IF(Z29&gt;0,"Wpisz wartość kursu EUR do PLN","nd")</f>
        <v>nd</v>
      </c>
      <c r="J30" s="1482"/>
      <c r="K30" s="1483"/>
      <c r="L30" s="451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1487" t="s">
        <v>301</v>
      </c>
      <c r="Z30" s="1489" t="str">
        <f ca="1">IF(Z29=0,"",W8-Z29)</f>
        <v/>
      </c>
      <c r="AA30" s="1490"/>
      <c r="AB30" s="1491"/>
    </row>
    <row r="31" spans="1:48" ht="14.25" customHeight="1">
      <c r="A31" s="1471"/>
      <c r="B31" s="1476"/>
      <c r="C31" s="1004"/>
      <c r="D31" s="1004"/>
      <c r="E31" s="1004"/>
      <c r="F31" s="1004"/>
      <c r="G31" s="1004"/>
      <c r="H31" s="1477"/>
      <c r="I31" s="1481"/>
      <c r="J31" s="1482"/>
      <c r="K31" s="1483"/>
      <c r="L31" s="1495" t="s">
        <v>300</v>
      </c>
      <c r="M31" s="1496"/>
      <c r="N31" s="606"/>
      <c r="O31" s="606"/>
      <c r="P31" s="428" t="s">
        <v>587</v>
      </c>
      <c r="Q31" s="606"/>
      <c r="R31" s="606"/>
      <c r="S31" s="428" t="s">
        <v>587</v>
      </c>
      <c r="T31" s="606"/>
      <c r="U31" s="606"/>
      <c r="V31" s="606"/>
      <c r="W31" s="606"/>
      <c r="Y31" s="1488"/>
      <c r="Z31" s="1492"/>
      <c r="AA31" s="1493"/>
      <c r="AB31" s="1494"/>
    </row>
    <row r="32" spans="1:48" ht="26.25" customHeight="1">
      <c r="A32" s="1472"/>
      <c r="B32" s="1478"/>
      <c r="C32" s="1479"/>
      <c r="D32" s="1479"/>
      <c r="E32" s="1479"/>
      <c r="F32" s="1479"/>
      <c r="G32" s="1479"/>
      <c r="H32" s="1480"/>
      <c r="I32" s="1484"/>
      <c r="J32" s="1485"/>
      <c r="K32" s="1486"/>
      <c r="L32" s="1497"/>
      <c r="M32" s="1498"/>
      <c r="N32" s="1499" t="s">
        <v>120</v>
      </c>
      <c r="O32" s="1499"/>
      <c r="P32" s="1499"/>
      <c r="Q32" s="1499"/>
      <c r="R32" s="1499"/>
      <c r="S32" s="1499"/>
      <c r="T32" s="1499"/>
      <c r="U32" s="1499"/>
      <c r="V32" s="1499"/>
      <c r="W32" s="1499"/>
      <c r="X32" s="453"/>
      <c r="Y32" s="787" t="s">
        <v>11</v>
      </c>
      <c r="Z32" s="1467" t="str">
        <f ca="1">IF(Z29=0,"",Z30*I30)</f>
        <v/>
      </c>
      <c r="AA32" s="1467"/>
      <c r="AB32" s="1467"/>
    </row>
    <row r="33" spans="1:30" ht="2.25" customHeight="1">
      <c r="A33" s="454"/>
      <c r="B33" s="455"/>
      <c r="C33" s="455"/>
      <c r="D33" s="455"/>
      <c r="E33" s="455"/>
      <c r="F33" s="455"/>
      <c r="G33" s="456"/>
      <c r="H33" s="456"/>
      <c r="I33" s="456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8"/>
      <c r="U33" s="459"/>
      <c r="V33" s="456"/>
      <c r="W33" s="448"/>
      <c r="X33" s="448"/>
      <c r="Y33" s="448"/>
      <c r="Z33" s="448"/>
      <c r="AA33" s="448"/>
      <c r="AB33" s="448"/>
    </row>
    <row r="34" spans="1:30" ht="99" customHeight="1">
      <c r="A34" s="1299" t="s">
        <v>882</v>
      </c>
      <c r="B34" s="1299"/>
      <c r="C34" s="1299"/>
      <c r="D34" s="1299"/>
      <c r="E34" s="1299"/>
      <c r="F34" s="1299"/>
      <c r="G34" s="1299"/>
      <c r="H34" s="1299"/>
      <c r="I34" s="1299"/>
      <c r="J34" s="1299"/>
      <c r="K34" s="1299"/>
      <c r="L34" s="1299"/>
      <c r="M34" s="1299"/>
      <c r="N34" s="1299"/>
      <c r="O34" s="1299"/>
      <c r="P34" s="1299"/>
      <c r="Q34" s="1299"/>
      <c r="R34" s="1299"/>
      <c r="S34" s="1299"/>
      <c r="T34" s="1299"/>
      <c r="U34" s="1299"/>
      <c r="V34" s="1299"/>
      <c r="W34" s="1299"/>
      <c r="X34" s="1299"/>
      <c r="Y34" s="1299"/>
      <c r="Z34" s="1299"/>
      <c r="AA34" s="1299"/>
      <c r="AB34" s="1299"/>
    </row>
    <row r="35" spans="1:30" s="717" customFormat="1" ht="2.25" customHeight="1">
      <c r="A35" s="723"/>
      <c r="B35" s="447"/>
      <c r="C35" s="447"/>
      <c r="D35" s="447"/>
      <c r="E35" s="447"/>
      <c r="F35" s="447"/>
      <c r="G35" s="448"/>
      <c r="H35" s="448"/>
      <c r="I35" s="448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60"/>
      <c r="U35" s="224"/>
      <c r="V35" s="448"/>
      <c r="W35" s="448"/>
      <c r="X35" s="448"/>
      <c r="Y35" s="448"/>
      <c r="Z35" s="448"/>
      <c r="AA35" s="448"/>
      <c r="AB35" s="448"/>
    </row>
    <row r="36" spans="1:30" s="717" customFormat="1" ht="4.5" customHeight="1">
      <c r="A36" s="723"/>
      <c r="B36" s="447"/>
      <c r="C36" s="447"/>
      <c r="D36" s="447"/>
      <c r="E36" s="447"/>
      <c r="F36" s="447"/>
      <c r="G36" s="448"/>
      <c r="H36" s="448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60"/>
      <c r="U36" s="224"/>
      <c r="V36" s="448"/>
      <c r="W36" s="448"/>
      <c r="X36" s="448"/>
      <c r="Y36" s="448"/>
      <c r="Z36" s="448"/>
      <c r="AA36" s="448"/>
      <c r="AB36" s="448"/>
    </row>
    <row r="37" spans="1:30" s="717" customFormat="1" ht="6" customHeight="1">
      <c r="A37" s="723"/>
      <c r="B37" s="447"/>
      <c r="C37" s="447"/>
      <c r="D37" s="447"/>
      <c r="E37" s="447"/>
      <c r="F37" s="447"/>
      <c r="G37" s="448"/>
      <c r="H37" s="448"/>
      <c r="I37" s="448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60"/>
      <c r="U37" s="224"/>
      <c r="V37" s="448"/>
      <c r="W37" s="448"/>
      <c r="X37" s="448"/>
      <c r="Y37" s="448"/>
      <c r="Z37" s="448"/>
      <c r="AA37" s="448"/>
      <c r="AB37" s="448"/>
    </row>
    <row r="38" spans="1:30" ht="15" customHeight="1">
      <c r="A38" s="1294" t="s">
        <v>633</v>
      </c>
      <c r="B38" s="1294"/>
      <c r="C38" s="1294"/>
      <c r="D38" s="1294"/>
      <c r="E38" s="1294"/>
      <c r="F38" s="1294"/>
      <c r="G38" s="1294"/>
      <c r="H38" s="1294"/>
      <c r="I38" s="1294"/>
      <c r="J38" s="1294"/>
      <c r="K38" s="1294"/>
      <c r="L38" s="1294"/>
      <c r="M38" s="1294"/>
      <c r="N38" s="1294"/>
      <c r="O38" s="1294"/>
      <c r="P38" s="1294"/>
      <c r="Q38" s="1294"/>
      <c r="R38" s="1294"/>
      <c r="S38" s="1294"/>
      <c r="T38" s="1294"/>
      <c r="U38" s="1294"/>
      <c r="V38" s="1294"/>
      <c r="W38" s="1439">
        <v>200000</v>
      </c>
      <c r="X38" s="1440"/>
      <c r="Y38" s="1440"/>
      <c r="Z38" s="1441"/>
      <c r="AA38" s="786" t="s">
        <v>14</v>
      </c>
      <c r="AB38" s="1445" t="str">
        <f>IF(Z59=0,"","x")</f>
        <v/>
      </c>
    </row>
    <row r="39" spans="1:30" ht="3" customHeight="1">
      <c r="A39" s="1294"/>
      <c r="B39" s="1294"/>
      <c r="C39" s="1294"/>
      <c r="D39" s="1294"/>
      <c r="E39" s="1294"/>
      <c r="F39" s="1294"/>
      <c r="G39" s="1294"/>
      <c r="H39" s="1294"/>
      <c r="I39" s="1294"/>
      <c r="J39" s="1294"/>
      <c r="K39" s="1294"/>
      <c r="L39" s="1294"/>
      <c r="M39" s="1294"/>
      <c r="N39" s="1294"/>
      <c r="O39" s="1294"/>
      <c r="P39" s="1294"/>
      <c r="Q39" s="1294"/>
      <c r="R39" s="1294"/>
      <c r="S39" s="1294"/>
      <c r="T39" s="1294"/>
      <c r="U39" s="1294"/>
      <c r="V39" s="1294"/>
      <c r="W39" s="1442"/>
      <c r="X39" s="1443"/>
      <c r="Y39" s="1443"/>
      <c r="Z39" s="1444"/>
      <c r="AA39" s="610"/>
      <c r="AB39" s="1446"/>
    </row>
    <row r="40" spans="1:30" ht="22.5" customHeight="1">
      <c r="A40" s="1375" t="s">
        <v>634</v>
      </c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</row>
    <row r="41" spans="1:30" ht="3" customHeight="1">
      <c r="A41" s="605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450"/>
    </row>
    <row r="42" spans="1:30" ht="18.75" customHeight="1">
      <c r="A42" s="1297" t="s">
        <v>294</v>
      </c>
      <c r="B42" s="1288"/>
      <c r="C42" s="1288"/>
      <c r="D42" s="1288"/>
      <c r="E42" s="1288"/>
      <c r="F42" s="1288"/>
      <c r="G42" s="1288"/>
      <c r="H42" s="1288"/>
      <c r="I42" s="1288"/>
      <c r="J42" s="1288"/>
      <c r="K42" s="1288"/>
      <c r="L42" s="1288"/>
      <c r="M42" s="1288"/>
      <c r="N42" s="1288"/>
      <c r="O42" s="1288"/>
      <c r="P42" s="1288"/>
      <c r="Q42" s="1288"/>
      <c r="R42" s="1288"/>
      <c r="S42" s="1288"/>
      <c r="T42" s="1288"/>
      <c r="U42" s="1288"/>
      <c r="V42" s="1288"/>
      <c r="W42" s="1288"/>
      <c r="X42" s="1288"/>
      <c r="Y42" s="1288"/>
      <c r="Z42" s="1288"/>
      <c r="AA42" s="1288"/>
      <c r="AB42" s="1289"/>
    </row>
    <row r="43" spans="1:30" ht="38.25" customHeight="1">
      <c r="A43" s="1457" t="s">
        <v>292</v>
      </c>
      <c r="B43" s="1457"/>
      <c r="C43" s="1457" t="s">
        <v>242</v>
      </c>
      <c r="D43" s="1457"/>
      <c r="E43" s="1457"/>
      <c r="F43" s="1457" t="s">
        <v>243</v>
      </c>
      <c r="G43" s="1457"/>
      <c r="H43" s="1457"/>
      <c r="I43" s="1457"/>
      <c r="J43" s="1457"/>
      <c r="K43" s="1457" t="s">
        <v>259</v>
      </c>
      <c r="L43" s="1458"/>
      <c r="M43" s="1458"/>
      <c r="N43" s="1458"/>
      <c r="O43" s="1458"/>
      <c r="P43" s="1457" t="s">
        <v>526</v>
      </c>
      <c r="Q43" s="1458"/>
      <c r="R43" s="1458"/>
      <c r="S43" s="1458"/>
      <c r="T43" s="1458"/>
      <c r="U43" s="1458"/>
      <c r="V43" s="1459" t="s">
        <v>244</v>
      </c>
      <c r="W43" s="1459"/>
      <c r="X43" s="1459"/>
      <c r="Y43" s="1459"/>
      <c r="Z43" s="1457" t="s">
        <v>355</v>
      </c>
      <c r="AA43" s="1457"/>
      <c r="AB43" s="1457"/>
    </row>
    <row r="44" spans="1:30" ht="18.75" customHeight="1">
      <c r="A44" s="1465" t="s">
        <v>635</v>
      </c>
      <c r="B44" s="1465"/>
      <c r="C44" s="1465"/>
      <c r="D44" s="1465"/>
      <c r="E44" s="1465"/>
      <c r="F44" s="1465"/>
      <c r="G44" s="1465"/>
      <c r="H44" s="1465"/>
      <c r="I44" s="1465"/>
      <c r="J44" s="1465"/>
      <c r="K44" s="1465"/>
      <c r="L44" s="1465"/>
      <c r="M44" s="1465"/>
      <c r="N44" s="1465"/>
      <c r="O44" s="1465"/>
      <c r="P44" s="1465"/>
      <c r="Q44" s="1465"/>
      <c r="R44" s="1465"/>
      <c r="S44" s="1465"/>
      <c r="T44" s="1465"/>
      <c r="U44" s="1465"/>
      <c r="V44" s="1465"/>
      <c r="W44" s="1465"/>
      <c r="X44" s="1465"/>
      <c r="Y44" s="1465"/>
      <c r="Z44" s="1465"/>
      <c r="AA44" s="1465"/>
      <c r="AB44" s="1465"/>
    </row>
    <row r="45" spans="1:30" ht="42" customHeight="1">
      <c r="A45" s="1452" t="s">
        <v>187</v>
      </c>
      <c r="B45" s="1452"/>
      <c r="C45" s="1500" t="s">
        <v>187</v>
      </c>
      <c r="D45" s="1500"/>
      <c r="E45" s="1500"/>
      <c r="F45" s="1452" t="s">
        <v>187</v>
      </c>
      <c r="G45" s="1452"/>
      <c r="H45" s="1452"/>
      <c r="I45" s="1452"/>
      <c r="J45" s="1452"/>
      <c r="K45" s="1453" t="s">
        <v>622</v>
      </c>
      <c r="L45" s="1453"/>
      <c r="M45" s="1453"/>
      <c r="N45" s="1453"/>
      <c r="O45" s="1453"/>
      <c r="P45" s="1452" t="s">
        <v>187</v>
      </c>
      <c r="Q45" s="1452"/>
      <c r="R45" s="1452"/>
      <c r="S45" s="1452"/>
      <c r="T45" s="1452"/>
      <c r="U45" s="1452"/>
      <c r="V45" s="1501"/>
      <c r="W45" s="1502"/>
      <c r="X45" s="1502"/>
      <c r="Y45" s="1502"/>
      <c r="Z45" s="1456"/>
      <c r="AA45" s="1456"/>
      <c r="AB45" s="1456"/>
    </row>
    <row r="46" spans="1:30" s="659" customFormat="1" ht="42" customHeight="1">
      <c r="A46" s="1452"/>
      <c r="B46" s="1452"/>
      <c r="C46" s="1500"/>
      <c r="D46" s="1500"/>
      <c r="E46" s="1500"/>
      <c r="F46" s="1452"/>
      <c r="G46" s="1452"/>
      <c r="H46" s="1452"/>
      <c r="I46" s="1452"/>
      <c r="J46" s="1452"/>
      <c r="K46" s="1460" t="s">
        <v>622</v>
      </c>
      <c r="L46" s="1460"/>
      <c r="M46" s="1460"/>
      <c r="N46" s="1460"/>
      <c r="O46" s="1460"/>
      <c r="P46" s="1452"/>
      <c r="Q46" s="1452"/>
      <c r="R46" s="1452"/>
      <c r="S46" s="1452"/>
      <c r="T46" s="1452"/>
      <c r="U46" s="1452"/>
      <c r="V46" s="1501"/>
      <c r="W46" s="1502"/>
      <c r="X46" s="1502"/>
      <c r="Y46" s="1502"/>
      <c r="Z46" s="1456"/>
      <c r="AA46" s="1456"/>
      <c r="AB46" s="1456"/>
    </row>
    <row r="47" spans="1:30" ht="18" customHeight="1">
      <c r="A47" s="1447" t="s">
        <v>636</v>
      </c>
      <c r="B47" s="1448"/>
      <c r="C47" s="1448"/>
      <c r="D47" s="1448"/>
      <c r="E47" s="1448"/>
      <c r="F47" s="1448"/>
      <c r="G47" s="1448"/>
      <c r="H47" s="1448"/>
      <c r="I47" s="1448"/>
      <c r="J47" s="1448"/>
      <c r="K47" s="1448"/>
      <c r="L47" s="1448"/>
      <c r="M47" s="1448"/>
      <c r="N47" s="1448"/>
      <c r="O47" s="1448"/>
      <c r="P47" s="1448"/>
      <c r="Q47" s="1448"/>
      <c r="R47" s="1448"/>
      <c r="S47" s="1448"/>
      <c r="T47" s="1448"/>
      <c r="U47" s="1448"/>
      <c r="V47" s="1448"/>
      <c r="W47" s="1448"/>
      <c r="X47" s="1448"/>
      <c r="Y47" s="1448"/>
      <c r="Z47" s="1448"/>
      <c r="AA47" s="1448"/>
      <c r="AB47" s="1449"/>
      <c r="AD47" s="834" t="s">
        <v>894</v>
      </c>
    </row>
    <row r="48" spans="1:30" ht="42" customHeight="1">
      <c r="A48" s="1452"/>
      <c r="B48" s="1452"/>
      <c r="C48" s="1500"/>
      <c r="D48" s="1500"/>
      <c r="E48" s="1500"/>
      <c r="F48" s="1452"/>
      <c r="G48" s="1452"/>
      <c r="H48" s="1452"/>
      <c r="I48" s="1452"/>
      <c r="J48" s="1452"/>
      <c r="K48" s="1453" t="s">
        <v>637</v>
      </c>
      <c r="L48" s="1453"/>
      <c r="M48" s="1453"/>
      <c r="N48" s="1453"/>
      <c r="O48" s="1453"/>
      <c r="P48" s="1452"/>
      <c r="Q48" s="1452"/>
      <c r="R48" s="1452"/>
      <c r="S48" s="1452"/>
      <c r="T48" s="1452"/>
      <c r="U48" s="1452"/>
      <c r="V48" s="1501"/>
      <c r="W48" s="1502"/>
      <c r="X48" s="1502"/>
      <c r="Y48" s="1502"/>
      <c r="Z48" s="1456"/>
      <c r="AA48" s="1456"/>
      <c r="AB48" s="1456"/>
      <c r="AD48" s="832" t="s">
        <v>895</v>
      </c>
    </row>
    <row r="49" spans="1:28" s="659" customFormat="1" ht="42" customHeight="1">
      <c r="A49" s="1452"/>
      <c r="B49" s="1452"/>
      <c r="C49" s="1500"/>
      <c r="D49" s="1500"/>
      <c r="E49" s="1500"/>
      <c r="F49" s="1452"/>
      <c r="G49" s="1452"/>
      <c r="H49" s="1452"/>
      <c r="I49" s="1452"/>
      <c r="J49" s="1452"/>
      <c r="K49" s="1460" t="s">
        <v>637</v>
      </c>
      <c r="L49" s="1460"/>
      <c r="M49" s="1460"/>
      <c r="N49" s="1460"/>
      <c r="O49" s="1460"/>
      <c r="P49" s="1452"/>
      <c r="Q49" s="1452"/>
      <c r="R49" s="1452"/>
      <c r="S49" s="1452"/>
      <c r="T49" s="1452"/>
      <c r="U49" s="1452"/>
      <c r="V49" s="1501"/>
      <c r="W49" s="1502"/>
      <c r="X49" s="1502"/>
      <c r="Y49" s="1502"/>
      <c r="Z49" s="1456"/>
      <c r="AA49" s="1456"/>
      <c r="AB49" s="1456"/>
    </row>
    <row r="50" spans="1:28" ht="18.75" customHeight="1">
      <c r="A50" s="1503" t="s">
        <v>638</v>
      </c>
      <c r="B50" s="1504"/>
      <c r="C50" s="1504"/>
      <c r="D50" s="1504"/>
      <c r="E50" s="1504"/>
      <c r="F50" s="1504"/>
      <c r="G50" s="1504"/>
      <c r="H50" s="1504"/>
      <c r="I50" s="1504"/>
      <c r="J50" s="1504"/>
      <c r="K50" s="1504"/>
      <c r="L50" s="1504"/>
      <c r="M50" s="1504"/>
      <c r="N50" s="1504"/>
      <c r="O50" s="1504"/>
      <c r="P50" s="1504"/>
      <c r="Q50" s="1504"/>
      <c r="R50" s="1504"/>
      <c r="S50" s="1504"/>
      <c r="T50" s="1504"/>
      <c r="U50" s="1504"/>
      <c r="V50" s="1504"/>
      <c r="W50" s="1504"/>
      <c r="X50" s="1504"/>
      <c r="Y50" s="1504"/>
      <c r="Z50" s="1504"/>
      <c r="AA50" s="1504"/>
      <c r="AB50" s="1505"/>
    </row>
    <row r="51" spans="1:28" ht="42" customHeight="1">
      <c r="A51" s="1452" t="s">
        <v>187</v>
      </c>
      <c r="B51" s="1452"/>
      <c r="C51" s="1500" t="s">
        <v>187</v>
      </c>
      <c r="D51" s="1500"/>
      <c r="E51" s="1500"/>
      <c r="F51" s="1452" t="s">
        <v>187</v>
      </c>
      <c r="G51" s="1452"/>
      <c r="H51" s="1452"/>
      <c r="I51" s="1452"/>
      <c r="J51" s="1452"/>
      <c r="K51" s="1453" t="s">
        <v>627</v>
      </c>
      <c r="L51" s="1453"/>
      <c r="M51" s="1453"/>
      <c r="N51" s="1453"/>
      <c r="O51" s="1453"/>
      <c r="P51" s="1452" t="s">
        <v>187</v>
      </c>
      <c r="Q51" s="1452"/>
      <c r="R51" s="1452"/>
      <c r="S51" s="1452"/>
      <c r="T51" s="1452"/>
      <c r="U51" s="1452"/>
      <c r="V51" s="1501"/>
      <c r="W51" s="1502"/>
      <c r="X51" s="1502"/>
      <c r="Y51" s="1502"/>
      <c r="Z51" s="1456"/>
      <c r="AA51" s="1456"/>
      <c r="AB51" s="1456"/>
    </row>
    <row r="52" spans="1:28" s="659" customFormat="1" ht="42" customHeight="1">
      <c r="A52" s="1452" t="s">
        <v>187</v>
      </c>
      <c r="B52" s="1452"/>
      <c r="C52" s="1500" t="s">
        <v>187</v>
      </c>
      <c r="D52" s="1500"/>
      <c r="E52" s="1500"/>
      <c r="F52" s="1452" t="s">
        <v>187</v>
      </c>
      <c r="G52" s="1452"/>
      <c r="H52" s="1452"/>
      <c r="I52" s="1452"/>
      <c r="J52" s="1452"/>
      <c r="K52" s="1460" t="s">
        <v>627</v>
      </c>
      <c r="L52" s="1460"/>
      <c r="M52" s="1460"/>
      <c r="N52" s="1460"/>
      <c r="O52" s="1460"/>
      <c r="P52" s="1452" t="s">
        <v>187</v>
      </c>
      <c r="Q52" s="1452"/>
      <c r="R52" s="1452"/>
      <c r="S52" s="1452"/>
      <c r="T52" s="1452"/>
      <c r="U52" s="1452"/>
      <c r="V52" s="1501"/>
      <c r="W52" s="1502"/>
      <c r="X52" s="1502"/>
      <c r="Y52" s="1502"/>
      <c r="Z52" s="1456"/>
      <c r="AA52" s="1456"/>
      <c r="AB52" s="1456"/>
    </row>
    <row r="53" spans="1:28" ht="18.75" customHeight="1">
      <c r="A53" s="1465" t="s">
        <v>639</v>
      </c>
      <c r="B53" s="1465"/>
      <c r="C53" s="1465"/>
      <c r="D53" s="1465"/>
      <c r="E53" s="1465"/>
      <c r="F53" s="1465"/>
      <c r="G53" s="1465"/>
      <c r="H53" s="1465"/>
      <c r="I53" s="1465"/>
      <c r="J53" s="1465"/>
      <c r="K53" s="1465"/>
      <c r="L53" s="1465"/>
      <c r="M53" s="1465"/>
      <c r="N53" s="1465"/>
      <c r="O53" s="1465"/>
      <c r="P53" s="1465"/>
      <c r="Q53" s="1465"/>
      <c r="R53" s="1465"/>
      <c r="S53" s="1465"/>
      <c r="T53" s="1465"/>
      <c r="U53" s="1465"/>
      <c r="V53" s="1465"/>
      <c r="W53" s="1465"/>
      <c r="X53" s="1465"/>
      <c r="Y53" s="1465"/>
      <c r="Z53" s="1465"/>
      <c r="AA53" s="1465"/>
      <c r="AB53" s="1465"/>
    </row>
    <row r="54" spans="1:28" ht="42" customHeight="1">
      <c r="A54" s="1452" t="s">
        <v>187</v>
      </c>
      <c r="B54" s="1452"/>
      <c r="C54" s="1500" t="s">
        <v>187</v>
      </c>
      <c r="D54" s="1500"/>
      <c r="E54" s="1500"/>
      <c r="F54" s="1452" t="s">
        <v>187</v>
      </c>
      <c r="G54" s="1452"/>
      <c r="H54" s="1452"/>
      <c r="I54" s="1452"/>
      <c r="J54" s="1452"/>
      <c r="K54" s="1506" t="s">
        <v>629</v>
      </c>
      <c r="L54" s="1507"/>
      <c r="M54" s="1507"/>
      <c r="N54" s="1507"/>
      <c r="O54" s="1508"/>
      <c r="P54" s="1452" t="s">
        <v>187</v>
      </c>
      <c r="Q54" s="1452"/>
      <c r="R54" s="1452"/>
      <c r="S54" s="1452"/>
      <c r="T54" s="1452"/>
      <c r="U54" s="1452"/>
      <c r="V54" s="1501"/>
      <c r="W54" s="1502"/>
      <c r="X54" s="1502"/>
      <c r="Y54" s="1502"/>
      <c r="Z54" s="1456"/>
      <c r="AA54" s="1456"/>
      <c r="AB54" s="1456"/>
    </row>
    <row r="55" spans="1:28" s="659" customFormat="1" ht="42" customHeight="1">
      <c r="A55" s="1452" t="s">
        <v>187</v>
      </c>
      <c r="B55" s="1452"/>
      <c r="C55" s="1500" t="s">
        <v>187</v>
      </c>
      <c r="D55" s="1500"/>
      <c r="E55" s="1500"/>
      <c r="F55" s="1452" t="s">
        <v>187</v>
      </c>
      <c r="G55" s="1452"/>
      <c r="H55" s="1452"/>
      <c r="I55" s="1452"/>
      <c r="J55" s="1452"/>
      <c r="K55" s="1509" t="s">
        <v>629</v>
      </c>
      <c r="L55" s="1510"/>
      <c r="M55" s="1510"/>
      <c r="N55" s="1510"/>
      <c r="O55" s="1511"/>
      <c r="P55" s="1452" t="s">
        <v>187</v>
      </c>
      <c r="Q55" s="1452"/>
      <c r="R55" s="1452"/>
      <c r="S55" s="1452"/>
      <c r="T55" s="1452"/>
      <c r="U55" s="1452"/>
      <c r="V55" s="1501"/>
      <c r="W55" s="1502"/>
      <c r="X55" s="1502"/>
      <c r="Y55" s="1502"/>
      <c r="Z55" s="1456"/>
      <c r="AA55" s="1456"/>
      <c r="AB55" s="1456"/>
    </row>
    <row r="56" spans="1:28" ht="34.5" customHeight="1">
      <c r="A56" s="784" t="s">
        <v>640</v>
      </c>
      <c r="B56" s="1466" t="s">
        <v>736</v>
      </c>
      <c r="C56" s="1466"/>
      <c r="D56" s="1466"/>
      <c r="E56" s="1466"/>
      <c r="F56" s="1466"/>
      <c r="G56" s="1466"/>
      <c r="H56" s="1466"/>
      <c r="I56" s="1466"/>
      <c r="J56" s="1466"/>
      <c r="K56" s="1466"/>
      <c r="L56" s="1466"/>
      <c r="M56" s="1466"/>
      <c r="N56" s="1466"/>
      <c r="O56" s="1466"/>
      <c r="P56" s="1466"/>
      <c r="Q56" s="1466"/>
      <c r="R56" s="1466"/>
      <c r="S56" s="1466"/>
      <c r="T56" s="1466"/>
      <c r="U56" s="1466"/>
      <c r="V56" s="1466"/>
      <c r="W56" s="1466"/>
      <c r="X56" s="1466"/>
      <c r="Y56" s="1466"/>
      <c r="Z56" s="1456"/>
      <c r="AA56" s="1456"/>
      <c r="AB56" s="1456"/>
    </row>
    <row r="57" spans="1:28" ht="30" customHeight="1">
      <c r="A57" s="784" t="s">
        <v>641</v>
      </c>
      <c r="B57" s="1466" t="s">
        <v>739</v>
      </c>
      <c r="C57" s="1466"/>
      <c r="D57" s="1466"/>
      <c r="E57" s="1466"/>
      <c r="F57" s="1466"/>
      <c r="G57" s="1466"/>
      <c r="H57" s="1466"/>
      <c r="I57" s="1466"/>
      <c r="J57" s="1466"/>
      <c r="K57" s="1466"/>
      <c r="L57" s="1466"/>
      <c r="M57" s="1466"/>
      <c r="N57" s="1466"/>
      <c r="O57" s="1466"/>
      <c r="P57" s="1466"/>
      <c r="Q57" s="1466"/>
      <c r="R57" s="1466"/>
      <c r="S57" s="1466"/>
      <c r="T57" s="1466"/>
      <c r="U57" s="1466"/>
      <c r="V57" s="1466"/>
      <c r="W57" s="1466"/>
      <c r="X57" s="1466"/>
      <c r="Y57" s="1466"/>
      <c r="Z57" s="1468"/>
      <c r="AA57" s="1468"/>
      <c r="AB57" s="1468"/>
    </row>
    <row r="58" spans="1:28" ht="40.5" customHeight="1">
      <c r="A58" s="784" t="s">
        <v>642</v>
      </c>
      <c r="B58" s="1466" t="s">
        <v>738</v>
      </c>
      <c r="C58" s="1466"/>
      <c r="D58" s="1466"/>
      <c r="E58" s="1466"/>
      <c r="F58" s="1466"/>
      <c r="G58" s="1466"/>
      <c r="H58" s="1466"/>
      <c r="I58" s="1466"/>
      <c r="J58" s="1466"/>
      <c r="K58" s="1466"/>
      <c r="L58" s="1466"/>
      <c r="M58" s="1466"/>
      <c r="N58" s="1466"/>
      <c r="O58" s="1466"/>
      <c r="P58" s="1466"/>
      <c r="Q58" s="1466"/>
      <c r="R58" s="1466"/>
      <c r="S58" s="1466"/>
      <c r="T58" s="1466"/>
      <c r="U58" s="1466"/>
      <c r="V58" s="1466"/>
      <c r="W58" s="1466"/>
      <c r="X58" s="1466"/>
      <c r="Y58" s="1466"/>
      <c r="Z58" s="1468"/>
      <c r="AA58" s="1468"/>
      <c r="AB58" s="1468"/>
    </row>
    <row r="59" spans="1:28" ht="30" customHeight="1">
      <c r="A59" s="784" t="s">
        <v>674</v>
      </c>
      <c r="B59" s="1294" t="s">
        <v>245</v>
      </c>
      <c r="C59" s="1294"/>
      <c r="D59" s="1294"/>
      <c r="E59" s="1294"/>
      <c r="F59" s="1294"/>
      <c r="G59" s="1294"/>
      <c r="H59" s="1294"/>
      <c r="I59" s="1294"/>
      <c r="J59" s="1294"/>
      <c r="K59" s="1294"/>
      <c r="L59" s="1294"/>
      <c r="M59" s="1294"/>
      <c r="N59" s="1294"/>
      <c r="O59" s="1294"/>
      <c r="P59" s="1294"/>
      <c r="Q59" s="1294"/>
      <c r="R59" s="1294"/>
      <c r="S59" s="1294"/>
      <c r="T59" s="1294"/>
      <c r="U59" s="1294"/>
      <c r="V59" s="1294"/>
      <c r="W59" s="1294"/>
      <c r="X59" s="1294"/>
      <c r="Y59" s="1294"/>
      <c r="Z59" s="1467">
        <f>SUM(Z45:AB46,Z48:AB49,Z51:AB52,Z54:AB58)</f>
        <v>0</v>
      </c>
      <c r="AA59" s="1467"/>
      <c r="AB59" s="1467"/>
    </row>
    <row r="60" spans="1:28" ht="14.25" customHeight="1">
      <c r="A60" s="1470" t="s">
        <v>675</v>
      </c>
      <c r="B60" s="1473" t="s">
        <v>527</v>
      </c>
      <c r="C60" s="1474"/>
      <c r="D60" s="1474"/>
      <c r="E60" s="1474"/>
      <c r="F60" s="1474"/>
      <c r="G60" s="1474"/>
      <c r="H60" s="1475"/>
      <c r="I60" s="1512" t="str">
        <f>IF(Z59&gt;0,"Wpisz wartość kursu EUR do PLN","nd")</f>
        <v>nd</v>
      </c>
      <c r="J60" s="1513"/>
      <c r="K60" s="1514"/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1487" t="s">
        <v>301</v>
      </c>
      <c r="Z60" s="1489" t="str">
        <f>IF(Z59=0,"",W38-Z59)</f>
        <v/>
      </c>
      <c r="AA60" s="1490"/>
      <c r="AB60" s="1491"/>
    </row>
    <row r="61" spans="1:28" ht="14.25" customHeight="1">
      <c r="A61" s="1471"/>
      <c r="B61" s="1476"/>
      <c r="C61" s="1004"/>
      <c r="D61" s="1004"/>
      <c r="E61" s="1004"/>
      <c r="F61" s="1004"/>
      <c r="G61" s="1004"/>
      <c r="H61" s="1477"/>
      <c r="I61" s="1481"/>
      <c r="J61" s="1482"/>
      <c r="K61" s="1483"/>
      <c r="L61" s="1495" t="s">
        <v>300</v>
      </c>
      <c r="M61" s="1496"/>
      <c r="N61" s="709"/>
      <c r="O61" s="709"/>
      <c r="P61" s="428" t="s">
        <v>587</v>
      </c>
      <c r="Q61" s="709"/>
      <c r="R61" s="709"/>
      <c r="S61" s="428" t="s">
        <v>587</v>
      </c>
      <c r="T61" s="709"/>
      <c r="U61" s="709"/>
      <c r="V61" s="709"/>
      <c r="W61" s="709"/>
      <c r="X61" s="717"/>
      <c r="Y61" s="1488"/>
      <c r="Z61" s="1492"/>
      <c r="AA61" s="1493"/>
      <c r="AB61" s="1494"/>
    </row>
    <row r="62" spans="1:28" ht="26.25" customHeight="1">
      <c r="A62" s="1472"/>
      <c r="B62" s="1478"/>
      <c r="C62" s="1479"/>
      <c r="D62" s="1479"/>
      <c r="E62" s="1479"/>
      <c r="F62" s="1479"/>
      <c r="G62" s="1479"/>
      <c r="H62" s="1480"/>
      <c r="I62" s="1484"/>
      <c r="J62" s="1485"/>
      <c r="K62" s="1486"/>
      <c r="L62" s="1497"/>
      <c r="M62" s="1498"/>
      <c r="N62" s="1499" t="s">
        <v>120</v>
      </c>
      <c r="O62" s="1499"/>
      <c r="P62" s="1499"/>
      <c r="Q62" s="1499"/>
      <c r="R62" s="1499"/>
      <c r="S62" s="1499"/>
      <c r="T62" s="1499"/>
      <c r="U62" s="1499"/>
      <c r="V62" s="1499"/>
      <c r="W62" s="1499"/>
      <c r="X62" s="453"/>
      <c r="Y62" s="787" t="s">
        <v>11</v>
      </c>
      <c r="Z62" s="1467" t="str">
        <f>IF(Z59=0,"",Z60*I60)</f>
        <v/>
      </c>
      <c r="AA62" s="1467"/>
      <c r="AB62" s="1467"/>
    </row>
    <row r="63" spans="1:28" ht="6" customHeight="1">
      <c r="A63" s="723"/>
      <c r="B63" s="447"/>
      <c r="C63" s="447"/>
      <c r="D63" s="447"/>
      <c r="E63" s="447"/>
      <c r="F63" s="447"/>
      <c r="G63" s="448"/>
      <c r="H63" s="448"/>
      <c r="I63" s="448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60"/>
      <c r="U63" s="224"/>
      <c r="V63" s="448"/>
      <c r="W63" s="448"/>
      <c r="X63" s="448"/>
      <c r="Y63" s="448"/>
      <c r="Z63" s="448"/>
      <c r="AA63" s="448"/>
      <c r="AB63" s="448"/>
    </row>
    <row r="64" spans="1:28" ht="6" customHeight="1">
      <c r="A64" s="723"/>
      <c r="B64" s="447"/>
      <c r="C64" s="447"/>
      <c r="D64" s="447"/>
      <c r="E64" s="447"/>
      <c r="F64" s="447"/>
      <c r="G64" s="448"/>
      <c r="H64" s="448"/>
      <c r="I64" s="448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60"/>
      <c r="U64" s="224"/>
      <c r="V64" s="448"/>
      <c r="W64" s="448"/>
      <c r="X64" s="448"/>
      <c r="Y64" s="448"/>
      <c r="Z64" s="448"/>
      <c r="AA64" s="448"/>
      <c r="AB64" s="448"/>
    </row>
    <row r="65" spans="1:30" ht="15" customHeight="1">
      <c r="A65" s="1294" t="s">
        <v>643</v>
      </c>
      <c r="B65" s="1294"/>
      <c r="C65" s="1294"/>
      <c r="D65" s="1294"/>
      <c r="E65" s="1294"/>
      <c r="F65" s="1294"/>
      <c r="G65" s="1294"/>
      <c r="H65" s="1294"/>
      <c r="I65" s="1294"/>
      <c r="J65" s="1294"/>
      <c r="K65" s="1294"/>
      <c r="L65" s="1294"/>
      <c r="M65" s="1294"/>
      <c r="N65" s="1294"/>
      <c r="O65" s="1294"/>
      <c r="P65" s="1294"/>
      <c r="Q65" s="1294"/>
      <c r="R65" s="1294"/>
      <c r="S65" s="1294"/>
      <c r="T65" s="1294"/>
      <c r="U65" s="1294"/>
      <c r="V65" s="1294"/>
      <c r="W65" s="1439">
        <v>100000</v>
      </c>
      <c r="X65" s="1440"/>
      <c r="Y65" s="1440"/>
      <c r="Z65" s="1441"/>
      <c r="AA65" s="786" t="s">
        <v>14</v>
      </c>
      <c r="AB65" s="1445" t="str">
        <f>IF(Z87=0,"","x")</f>
        <v/>
      </c>
    </row>
    <row r="66" spans="1:30" ht="3" customHeight="1">
      <c r="A66" s="1294"/>
      <c r="B66" s="1294"/>
      <c r="C66" s="1294"/>
      <c r="D66" s="1294"/>
      <c r="E66" s="1294"/>
      <c r="F66" s="1294"/>
      <c r="G66" s="1294"/>
      <c r="H66" s="1294"/>
      <c r="I66" s="1294"/>
      <c r="J66" s="1294"/>
      <c r="K66" s="1294"/>
      <c r="L66" s="1294"/>
      <c r="M66" s="1294"/>
      <c r="N66" s="1294"/>
      <c r="O66" s="1294"/>
      <c r="P66" s="1294"/>
      <c r="Q66" s="1294"/>
      <c r="R66" s="1294"/>
      <c r="S66" s="1294"/>
      <c r="T66" s="1294"/>
      <c r="U66" s="1294"/>
      <c r="V66" s="1294"/>
      <c r="W66" s="1442"/>
      <c r="X66" s="1443"/>
      <c r="Y66" s="1443"/>
      <c r="Z66" s="1444"/>
      <c r="AB66" s="1446"/>
    </row>
    <row r="67" spans="1:30" ht="3" customHeight="1">
      <c r="A67" s="614"/>
      <c r="B67" s="447"/>
      <c r="C67" s="447"/>
      <c r="D67" s="447"/>
      <c r="E67" s="447"/>
      <c r="F67" s="447"/>
      <c r="G67" s="448"/>
      <c r="H67" s="448"/>
      <c r="I67" s="448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60"/>
      <c r="U67" s="224"/>
      <c r="V67" s="448"/>
      <c r="W67" s="448"/>
      <c r="X67" s="448"/>
      <c r="Y67" s="448"/>
      <c r="Z67" s="448"/>
      <c r="AA67" s="448"/>
      <c r="AB67" s="448"/>
    </row>
    <row r="68" spans="1:30" ht="21" customHeight="1">
      <c r="A68" s="1375" t="s">
        <v>644</v>
      </c>
      <c r="B68" s="1375"/>
      <c r="C68" s="1375"/>
      <c r="D68" s="1375"/>
      <c r="E68" s="1375"/>
      <c r="F68" s="1375"/>
      <c r="G68" s="1375"/>
      <c r="H68" s="1375"/>
      <c r="I68" s="1375"/>
      <c r="J68" s="1375"/>
      <c r="K68" s="1375"/>
      <c r="L68" s="1375"/>
      <c r="M68" s="1375"/>
      <c r="N68" s="1375"/>
      <c r="O68" s="1375"/>
      <c r="P68" s="1375"/>
      <c r="Q68" s="1375"/>
      <c r="R68" s="1375"/>
      <c r="S68" s="1375"/>
      <c r="T68" s="1375"/>
      <c r="U68" s="1375"/>
      <c r="V68" s="1375"/>
      <c r="W68" s="1375"/>
      <c r="X68" s="1375"/>
      <c r="Y68" s="1375"/>
      <c r="Z68" s="1375"/>
      <c r="AA68" s="1375"/>
      <c r="AB68" s="1375"/>
    </row>
    <row r="69" spans="1:30" ht="3" customHeight="1">
      <c r="A69" s="605"/>
      <c r="B69" s="605"/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450"/>
    </row>
    <row r="70" spans="1:30" ht="15.75" customHeight="1">
      <c r="A70" s="1297" t="s">
        <v>294</v>
      </c>
      <c r="B70" s="1288"/>
      <c r="C70" s="1288"/>
      <c r="D70" s="1288"/>
      <c r="E70" s="1288"/>
      <c r="F70" s="1288"/>
      <c r="G70" s="1288"/>
      <c r="H70" s="1288"/>
      <c r="I70" s="1288"/>
      <c r="J70" s="1288"/>
      <c r="K70" s="1288"/>
      <c r="L70" s="1288"/>
      <c r="M70" s="1288"/>
      <c r="N70" s="1288"/>
      <c r="O70" s="1288"/>
      <c r="P70" s="1288"/>
      <c r="Q70" s="1288"/>
      <c r="R70" s="1288"/>
      <c r="S70" s="1288"/>
      <c r="T70" s="1288"/>
      <c r="U70" s="1288"/>
      <c r="V70" s="1288"/>
      <c r="W70" s="1288"/>
      <c r="X70" s="1288"/>
      <c r="Y70" s="1288"/>
      <c r="Z70" s="1288"/>
      <c r="AA70" s="1288"/>
      <c r="AB70" s="1289"/>
    </row>
    <row r="71" spans="1:30" ht="38.25" customHeight="1">
      <c r="A71" s="1457" t="s">
        <v>292</v>
      </c>
      <c r="B71" s="1457"/>
      <c r="C71" s="1457" t="s">
        <v>242</v>
      </c>
      <c r="D71" s="1457"/>
      <c r="E71" s="1457"/>
      <c r="F71" s="1457" t="s">
        <v>243</v>
      </c>
      <c r="G71" s="1457"/>
      <c r="H71" s="1457"/>
      <c r="I71" s="1457"/>
      <c r="J71" s="1457"/>
      <c r="K71" s="1457" t="s">
        <v>259</v>
      </c>
      <c r="L71" s="1458"/>
      <c r="M71" s="1458"/>
      <c r="N71" s="1458"/>
      <c r="O71" s="1458"/>
      <c r="P71" s="1457" t="s">
        <v>645</v>
      </c>
      <c r="Q71" s="1458"/>
      <c r="R71" s="1458"/>
      <c r="S71" s="1458"/>
      <c r="T71" s="1458"/>
      <c r="U71" s="1458"/>
      <c r="V71" s="1459" t="s">
        <v>244</v>
      </c>
      <c r="W71" s="1459"/>
      <c r="X71" s="1459"/>
      <c r="Y71" s="1459"/>
      <c r="Z71" s="1457" t="s">
        <v>355</v>
      </c>
      <c r="AA71" s="1457"/>
      <c r="AB71" s="1457"/>
    </row>
    <row r="72" spans="1:30" ht="18.75" customHeight="1">
      <c r="A72" s="1465" t="s">
        <v>646</v>
      </c>
      <c r="B72" s="1465"/>
      <c r="C72" s="1465"/>
      <c r="D72" s="1465"/>
      <c r="E72" s="1465"/>
      <c r="F72" s="1465"/>
      <c r="G72" s="1465"/>
      <c r="H72" s="1465"/>
      <c r="I72" s="1465"/>
      <c r="J72" s="1465"/>
      <c r="K72" s="1465"/>
      <c r="L72" s="1465"/>
      <c r="M72" s="1465"/>
      <c r="N72" s="1465"/>
      <c r="O72" s="1465"/>
      <c r="P72" s="1465"/>
      <c r="Q72" s="1465"/>
      <c r="R72" s="1465"/>
      <c r="S72" s="1465"/>
      <c r="T72" s="1465"/>
      <c r="U72" s="1465"/>
      <c r="V72" s="1465"/>
      <c r="W72" s="1465"/>
      <c r="X72" s="1465"/>
      <c r="Y72" s="1465"/>
      <c r="Z72" s="1465"/>
      <c r="AA72" s="1465"/>
      <c r="AB72" s="1465"/>
    </row>
    <row r="73" spans="1:30" ht="42" customHeight="1">
      <c r="A73" s="1452"/>
      <c r="B73" s="1452"/>
      <c r="C73" s="1500"/>
      <c r="D73" s="1500"/>
      <c r="E73" s="1500"/>
      <c r="F73" s="1452"/>
      <c r="G73" s="1452"/>
      <c r="H73" s="1452"/>
      <c r="I73" s="1452"/>
      <c r="J73" s="1452"/>
      <c r="K73" s="1453" t="s">
        <v>622</v>
      </c>
      <c r="L73" s="1453"/>
      <c r="M73" s="1453"/>
      <c r="N73" s="1453"/>
      <c r="O73" s="1453"/>
      <c r="P73" s="1452"/>
      <c r="Q73" s="1452"/>
      <c r="R73" s="1452"/>
      <c r="S73" s="1452"/>
      <c r="T73" s="1452"/>
      <c r="U73" s="1452"/>
      <c r="V73" s="1501"/>
      <c r="W73" s="1502"/>
      <c r="X73" s="1502"/>
      <c r="Y73" s="1502"/>
      <c r="Z73" s="1456"/>
      <c r="AA73" s="1456"/>
      <c r="AB73" s="1456"/>
    </row>
    <row r="74" spans="1:30" s="659" customFormat="1" ht="41.25" customHeight="1">
      <c r="A74" s="1452"/>
      <c r="B74" s="1452"/>
      <c r="C74" s="1500"/>
      <c r="D74" s="1500"/>
      <c r="E74" s="1500"/>
      <c r="F74" s="1452"/>
      <c r="G74" s="1452"/>
      <c r="H74" s="1452"/>
      <c r="I74" s="1452"/>
      <c r="J74" s="1452"/>
      <c r="K74" s="1460" t="s">
        <v>622</v>
      </c>
      <c r="L74" s="1460"/>
      <c r="M74" s="1460"/>
      <c r="N74" s="1460"/>
      <c r="O74" s="1460"/>
      <c r="P74" s="1452"/>
      <c r="Q74" s="1452"/>
      <c r="R74" s="1452"/>
      <c r="S74" s="1452"/>
      <c r="T74" s="1452"/>
      <c r="U74" s="1452"/>
      <c r="V74" s="1501"/>
      <c r="W74" s="1502"/>
      <c r="X74" s="1502"/>
      <c r="Y74" s="1502"/>
      <c r="Z74" s="1456"/>
      <c r="AA74" s="1456"/>
      <c r="AB74" s="1456"/>
    </row>
    <row r="75" spans="1:30" ht="18.75" customHeight="1">
      <c r="A75" s="1447" t="s">
        <v>647</v>
      </c>
      <c r="B75" s="1448"/>
      <c r="C75" s="1448"/>
      <c r="D75" s="1448"/>
      <c r="E75" s="1448"/>
      <c r="F75" s="1448"/>
      <c r="G75" s="1448"/>
      <c r="H75" s="1448"/>
      <c r="I75" s="1448"/>
      <c r="J75" s="1448"/>
      <c r="K75" s="1448"/>
      <c r="L75" s="1448"/>
      <c r="M75" s="1448"/>
      <c r="N75" s="1448"/>
      <c r="O75" s="1448"/>
      <c r="P75" s="1448"/>
      <c r="Q75" s="1448"/>
      <c r="R75" s="1448"/>
      <c r="S75" s="1448"/>
      <c r="T75" s="1448"/>
      <c r="U75" s="1448"/>
      <c r="V75" s="1448"/>
      <c r="W75" s="1448"/>
      <c r="X75" s="1448"/>
      <c r="Y75" s="1448"/>
      <c r="Z75" s="1448"/>
      <c r="AA75" s="1448"/>
      <c r="AB75" s="1449"/>
      <c r="AD75" s="834" t="s">
        <v>894</v>
      </c>
    </row>
    <row r="76" spans="1:30" ht="42" customHeight="1">
      <c r="A76" s="1452"/>
      <c r="B76" s="1452"/>
      <c r="C76" s="1500"/>
      <c r="D76" s="1500"/>
      <c r="E76" s="1500"/>
      <c r="F76" s="1452"/>
      <c r="G76" s="1452"/>
      <c r="H76" s="1452"/>
      <c r="I76" s="1452"/>
      <c r="J76" s="1452"/>
      <c r="K76" s="1453" t="s">
        <v>624</v>
      </c>
      <c r="L76" s="1453"/>
      <c r="M76" s="1453"/>
      <c r="N76" s="1453"/>
      <c r="O76" s="1453"/>
      <c r="P76" s="1452"/>
      <c r="Q76" s="1452"/>
      <c r="R76" s="1452"/>
      <c r="S76" s="1452"/>
      <c r="T76" s="1452"/>
      <c r="U76" s="1452"/>
      <c r="V76" s="1501"/>
      <c r="W76" s="1502"/>
      <c r="X76" s="1502"/>
      <c r="Y76" s="1502"/>
      <c r="Z76" s="1456"/>
      <c r="AA76" s="1456"/>
      <c r="AB76" s="1456"/>
      <c r="AD76" s="832" t="s">
        <v>895</v>
      </c>
    </row>
    <row r="77" spans="1:30" s="659" customFormat="1" ht="42" customHeight="1">
      <c r="A77" s="1452"/>
      <c r="B77" s="1452"/>
      <c r="C77" s="1500"/>
      <c r="D77" s="1500"/>
      <c r="E77" s="1500"/>
      <c r="F77" s="1452"/>
      <c r="G77" s="1452"/>
      <c r="H77" s="1452"/>
      <c r="I77" s="1452"/>
      <c r="J77" s="1452"/>
      <c r="K77" s="1460" t="s">
        <v>624</v>
      </c>
      <c r="L77" s="1460"/>
      <c r="M77" s="1460"/>
      <c r="N77" s="1460"/>
      <c r="O77" s="1460"/>
      <c r="P77" s="1452"/>
      <c r="Q77" s="1452"/>
      <c r="R77" s="1452"/>
      <c r="S77" s="1452"/>
      <c r="T77" s="1452"/>
      <c r="U77" s="1452"/>
      <c r="V77" s="1501"/>
      <c r="W77" s="1502"/>
      <c r="X77" s="1502"/>
      <c r="Y77" s="1502"/>
      <c r="Z77" s="1456"/>
      <c r="AA77" s="1456"/>
      <c r="AB77" s="1456"/>
    </row>
    <row r="78" spans="1:30" ht="18" customHeight="1">
      <c r="A78" s="1503" t="s">
        <v>648</v>
      </c>
      <c r="B78" s="1504"/>
      <c r="C78" s="1504"/>
      <c r="D78" s="1504"/>
      <c r="E78" s="1504"/>
      <c r="F78" s="1504"/>
      <c r="G78" s="1504"/>
      <c r="H78" s="1504"/>
      <c r="I78" s="1504"/>
      <c r="J78" s="1504"/>
      <c r="K78" s="1504"/>
      <c r="L78" s="1504"/>
      <c r="M78" s="1504"/>
      <c r="N78" s="1504"/>
      <c r="O78" s="1504"/>
      <c r="P78" s="1504"/>
      <c r="Q78" s="1504"/>
      <c r="R78" s="1504"/>
      <c r="S78" s="1504"/>
      <c r="T78" s="1504"/>
      <c r="U78" s="1504"/>
      <c r="V78" s="1504"/>
      <c r="W78" s="1504"/>
      <c r="X78" s="1504"/>
      <c r="Y78" s="1504"/>
      <c r="Z78" s="1504"/>
      <c r="AA78" s="1504"/>
      <c r="AB78" s="1505"/>
    </row>
    <row r="79" spans="1:30" ht="42" customHeight="1">
      <c r="A79" s="1452" t="s">
        <v>187</v>
      </c>
      <c r="B79" s="1452"/>
      <c r="C79" s="1515" t="s">
        <v>187</v>
      </c>
      <c r="D79" s="1515"/>
      <c r="E79" s="1515"/>
      <c r="F79" s="1452" t="s">
        <v>187</v>
      </c>
      <c r="G79" s="1452"/>
      <c r="H79" s="1452"/>
      <c r="I79" s="1452"/>
      <c r="J79" s="1452"/>
      <c r="K79" s="1453" t="s">
        <v>626</v>
      </c>
      <c r="L79" s="1453"/>
      <c r="M79" s="1453"/>
      <c r="N79" s="1453"/>
      <c r="O79" s="1453"/>
      <c r="P79" s="1452" t="s">
        <v>187</v>
      </c>
      <c r="Q79" s="1452"/>
      <c r="R79" s="1452"/>
      <c r="S79" s="1452"/>
      <c r="T79" s="1452"/>
      <c r="U79" s="1452"/>
      <c r="V79" s="1501"/>
      <c r="W79" s="1502"/>
      <c r="X79" s="1502"/>
      <c r="Y79" s="1502"/>
      <c r="Z79" s="1456"/>
      <c r="AA79" s="1456"/>
      <c r="AB79" s="1456"/>
    </row>
    <row r="80" spans="1:30" s="659" customFormat="1" ht="42" customHeight="1">
      <c r="A80" s="1452" t="s">
        <v>187</v>
      </c>
      <c r="B80" s="1452"/>
      <c r="C80" s="1515" t="s">
        <v>187</v>
      </c>
      <c r="D80" s="1515"/>
      <c r="E80" s="1515"/>
      <c r="F80" s="1452" t="s">
        <v>187</v>
      </c>
      <c r="G80" s="1452"/>
      <c r="H80" s="1452"/>
      <c r="I80" s="1452"/>
      <c r="J80" s="1452"/>
      <c r="K80" s="1460" t="s">
        <v>626</v>
      </c>
      <c r="L80" s="1460"/>
      <c r="M80" s="1460"/>
      <c r="N80" s="1460"/>
      <c r="O80" s="1460"/>
      <c r="P80" s="1452" t="s">
        <v>187</v>
      </c>
      <c r="Q80" s="1452"/>
      <c r="R80" s="1452"/>
      <c r="S80" s="1452"/>
      <c r="T80" s="1452"/>
      <c r="U80" s="1452"/>
      <c r="V80" s="1501"/>
      <c r="W80" s="1502"/>
      <c r="X80" s="1502"/>
      <c r="Y80" s="1502"/>
      <c r="Z80" s="1456"/>
      <c r="AA80" s="1456"/>
      <c r="AB80" s="1456"/>
    </row>
    <row r="81" spans="1:28" ht="18" customHeight="1">
      <c r="A81" s="1465" t="s">
        <v>649</v>
      </c>
      <c r="B81" s="1465"/>
      <c r="C81" s="1465"/>
      <c r="D81" s="1465"/>
      <c r="E81" s="1465"/>
      <c r="F81" s="1465"/>
      <c r="G81" s="1465"/>
      <c r="H81" s="1465"/>
      <c r="I81" s="1465"/>
      <c r="J81" s="1465"/>
      <c r="K81" s="1465"/>
      <c r="L81" s="1465"/>
      <c r="M81" s="1465"/>
      <c r="N81" s="1465"/>
      <c r="O81" s="1465"/>
      <c r="P81" s="1465"/>
      <c r="Q81" s="1465"/>
      <c r="R81" s="1465"/>
      <c r="S81" s="1465"/>
      <c r="T81" s="1465"/>
      <c r="U81" s="1465"/>
      <c r="V81" s="1465"/>
      <c r="W81" s="1465"/>
      <c r="X81" s="1465"/>
      <c r="Y81" s="1465"/>
      <c r="Z81" s="1465"/>
      <c r="AA81" s="1465"/>
      <c r="AB81" s="1465"/>
    </row>
    <row r="82" spans="1:28" ht="42.75" customHeight="1">
      <c r="A82" s="1452" t="s">
        <v>187</v>
      </c>
      <c r="B82" s="1452"/>
      <c r="C82" s="1515" t="s">
        <v>187</v>
      </c>
      <c r="D82" s="1515"/>
      <c r="E82" s="1515"/>
      <c r="F82" s="1452" t="s">
        <v>187</v>
      </c>
      <c r="G82" s="1452"/>
      <c r="H82" s="1452"/>
      <c r="I82" s="1452"/>
      <c r="J82" s="1452"/>
      <c r="K82" s="1506" t="s">
        <v>650</v>
      </c>
      <c r="L82" s="1507"/>
      <c r="M82" s="1507"/>
      <c r="N82" s="1507"/>
      <c r="O82" s="1508"/>
      <c r="P82" s="1452" t="s">
        <v>187</v>
      </c>
      <c r="Q82" s="1452"/>
      <c r="R82" s="1452"/>
      <c r="S82" s="1452"/>
      <c r="T82" s="1452"/>
      <c r="U82" s="1452"/>
      <c r="V82" s="1501"/>
      <c r="W82" s="1502"/>
      <c r="X82" s="1502"/>
      <c r="Y82" s="1502"/>
      <c r="Z82" s="1456"/>
      <c r="AA82" s="1456"/>
      <c r="AB82" s="1456"/>
    </row>
    <row r="83" spans="1:28" s="659" customFormat="1" ht="42.75" customHeight="1">
      <c r="A83" s="1452" t="s">
        <v>187</v>
      </c>
      <c r="B83" s="1452"/>
      <c r="C83" s="1515" t="s">
        <v>187</v>
      </c>
      <c r="D83" s="1515"/>
      <c r="E83" s="1515"/>
      <c r="F83" s="1452" t="s">
        <v>187</v>
      </c>
      <c r="G83" s="1452"/>
      <c r="H83" s="1452"/>
      <c r="I83" s="1452"/>
      <c r="J83" s="1452"/>
      <c r="K83" s="1509" t="s">
        <v>650</v>
      </c>
      <c r="L83" s="1510"/>
      <c r="M83" s="1510"/>
      <c r="N83" s="1510"/>
      <c r="O83" s="1511"/>
      <c r="P83" s="1452" t="s">
        <v>187</v>
      </c>
      <c r="Q83" s="1452"/>
      <c r="R83" s="1452"/>
      <c r="S83" s="1452"/>
      <c r="T83" s="1452"/>
      <c r="U83" s="1452"/>
      <c r="V83" s="1501"/>
      <c r="W83" s="1502"/>
      <c r="X83" s="1502"/>
      <c r="Y83" s="1502"/>
      <c r="Z83" s="1456"/>
      <c r="AA83" s="1456"/>
      <c r="AB83" s="1456"/>
    </row>
    <row r="84" spans="1:28" ht="33.75" customHeight="1">
      <c r="A84" s="784" t="s">
        <v>651</v>
      </c>
      <c r="B84" s="1466" t="s">
        <v>736</v>
      </c>
      <c r="C84" s="1466"/>
      <c r="D84" s="1466"/>
      <c r="E84" s="1466"/>
      <c r="F84" s="1466"/>
      <c r="G84" s="1466"/>
      <c r="H84" s="1466"/>
      <c r="I84" s="1466"/>
      <c r="J84" s="1466"/>
      <c r="K84" s="1466"/>
      <c r="L84" s="1466"/>
      <c r="M84" s="1466"/>
      <c r="N84" s="1466"/>
      <c r="O84" s="1466"/>
      <c r="P84" s="1466"/>
      <c r="Q84" s="1466"/>
      <c r="R84" s="1466"/>
      <c r="S84" s="1466"/>
      <c r="T84" s="1466"/>
      <c r="U84" s="1466"/>
      <c r="V84" s="1466"/>
      <c r="W84" s="1466"/>
      <c r="X84" s="1466"/>
      <c r="Y84" s="1466"/>
      <c r="Z84" s="1456"/>
      <c r="AA84" s="1456"/>
      <c r="AB84" s="1456"/>
    </row>
    <row r="85" spans="1:28" ht="30" customHeight="1">
      <c r="A85" s="784" t="s">
        <v>652</v>
      </c>
      <c r="B85" s="1466" t="s">
        <v>739</v>
      </c>
      <c r="C85" s="1466"/>
      <c r="D85" s="1466"/>
      <c r="E85" s="1466"/>
      <c r="F85" s="1466"/>
      <c r="G85" s="1466"/>
      <c r="H85" s="1466"/>
      <c r="I85" s="1466"/>
      <c r="J85" s="1466"/>
      <c r="K85" s="1466"/>
      <c r="L85" s="1466"/>
      <c r="M85" s="1466"/>
      <c r="N85" s="1466"/>
      <c r="O85" s="1466"/>
      <c r="P85" s="1466"/>
      <c r="Q85" s="1466"/>
      <c r="R85" s="1466"/>
      <c r="S85" s="1466"/>
      <c r="T85" s="1466"/>
      <c r="U85" s="1466"/>
      <c r="V85" s="1466"/>
      <c r="W85" s="1466"/>
      <c r="X85" s="1466"/>
      <c r="Y85" s="1466"/>
      <c r="Z85" s="1468"/>
      <c r="AA85" s="1468"/>
      <c r="AB85" s="1468"/>
    </row>
    <row r="86" spans="1:28" ht="40.5" customHeight="1">
      <c r="A86" s="784" t="s">
        <v>653</v>
      </c>
      <c r="B86" s="1466" t="s">
        <v>738</v>
      </c>
      <c r="C86" s="1466"/>
      <c r="D86" s="1466"/>
      <c r="E86" s="1466"/>
      <c r="F86" s="1466"/>
      <c r="G86" s="1466"/>
      <c r="H86" s="1466"/>
      <c r="I86" s="1466"/>
      <c r="J86" s="1466"/>
      <c r="K86" s="1466"/>
      <c r="L86" s="1466"/>
      <c r="M86" s="1466"/>
      <c r="N86" s="1466"/>
      <c r="O86" s="1466"/>
      <c r="P86" s="1466"/>
      <c r="Q86" s="1466"/>
      <c r="R86" s="1466"/>
      <c r="S86" s="1466"/>
      <c r="T86" s="1466"/>
      <c r="U86" s="1466"/>
      <c r="V86" s="1466"/>
      <c r="W86" s="1466"/>
      <c r="X86" s="1466"/>
      <c r="Y86" s="1466"/>
      <c r="Z86" s="1468"/>
      <c r="AA86" s="1468"/>
      <c r="AB86" s="1468"/>
    </row>
    <row r="87" spans="1:28" ht="30" customHeight="1">
      <c r="A87" s="784" t="s">
        <v>676</v>
      </c>
      <c r="B87" s="1294" t="s">
        <v>245</v>
      </c>
      <c r="C87" s="1294"/>
      <c r="D87" s="1294"/>
      <c r="E87" s="1294"/>
      <c r="F87" s="1294"/>
      <c r="G87" s="1294"/>
      <c r="H87" s="1294"/>
      <c r="I87" s="1294"/>
      <c r="J87" s="1294"/>
      <c r="K87" s="1294"/>
      <c r="L87" s="1294"/>
      <c r="M87" s="1294"/>
      <c r="N87" s="1294"/>
      <c r="O87" s="1294"/>
      <c r="P87" s="1294"/>
      <c r="Q87" s="1294"/>
      <c r="R87" s="1294"/>
      <c r="S87" s="1294"/>
      <c r="T87" s="1294"/>
      <c r="U87" s="1294"/>
      <c r="V87" s="1294"/>
      <c r="W87" s="1294"/>
      <c r="X87" s="1294"/>
      <c r="Y87" s="1294"/>
      <c r="Z87" s="1467">
        <f>SUM(Z73:AB74,Z76:AB77,Z79:AB80,Z82:AB86)</f>
        <v>0</v>
      </c>
      <c r="AA87" s="1467"/>
      <c r="AB87" s="1467"/>
    </row>
    <row r="88" spans="1:28" ht="14.25" customHeight="1">
      <c r="A88" s="1470" t="s">
        <v>677</v>
      </c>
      <c r="B88" s="1517" t="s">
        <v>527</v>
      </c>
      <c r="C88" s="1230"/>
      <c r="D88" s="1230"/>
      <c r="E88" s="1230"/>
      <c r="F88" s="1230"/>
      <c r="G88" s="1230"/>
      <c r="H88" s="1518"/>
      <c r="I88" s="1512" t="str">
        <f>IF(Z87&gt;0,"Wpisz wartość kursu EUR do PLN","nd")</f>
        <v>nd</v>
      </c>
      <c r="J88" s="1513"/>
      <c r="K88" s="1514"/>
      <c r="L88" s="451"/>
      <c r="M88" s="452"/>
      <c r="N88" s="452"/>
      <c r="O88" s="452"/>
      <c r="P88" s="452"/>
      <c r="Q88" s="452"/>
      <c r="R88" s="452"/>
      <c r="S88" s="452"/>
      <c r="T88" s="452"/>
      <c r="U88" s="452"/>
      <c r="V88" s="452"/>
      <c r="W88" s="452"/>
      <c r="X88" s="452"/>
      <c r="Y88" s="1487" t="s">
        <v>301</v>
      </c>
      <c r="Z88" s="1489" t="str">
        <f>IF(Z87=0,"",W65-Z87)</f>
        <v/>
      </c>
      <c r="AA88" s="1490"/>
      <c r="AB88" s="1491"/>
    </row>
    <row r="89" spans="1:28" ht="17.25" customHeight="1">
      <c r="A89" s="1471"/>
      <c r="B89" s="1519"/>
      <c r="C89" s="1375"/>
      <c r="D89" s="1375"/>
      <c r="E89" s="1375"/>
      <c r="F89" s="1375"/>
      <c r="G89" s="1375"/>
      <c r="H89" s="1520"/>
      <c r="I89" s="1481"/>
      <c r="J89" s="1482"/>
      <c r="K89" s="1483"/>
      <c r="L89" s="1495" t="s">
        <v>300</v>
      </c>
      <c r="M89" s="1496"/>
      <c r="N89" s="709"/>
      <c r="O89" s="709"/>
      <c r="P89" s="622" t="s">
        <v>7</v>
      </c>
      <c r="Q89" s="709"/>
      <c r="R89" s="709"/>
      <c r="S89" s="622" t="s">
        <v>7</v>
      </c>
      <c r="T89" s="709"/>
      <c r="U89" s="709"/>
      <c r="V89" s="709"/>
      <c r="W89" s="709"/>
      <c r="X89" s="717"/>
      <c r="Y89" s="1488"/>
      <c r="Z89" s="1492"/>
      <c r="AA89" s="1493"/>
      <c r="AB89" s="1494"/>
    </row>
    <row r="90" spans="1:28" ht="26.25" customHeight="1">
      <c r="A90" s="1472"/>
      <c r="B90" s="1521"/>
      <c r="C90" s="1522"/>
      <c r="D90" s="1522"/>
      <c r="E90" s="1522"/>
      <c r="F90" s="1522"/>
      <c r="G90" s="1522"/>
      <c r="H90" s="1523"/>
      <c r="I90" s="1484"/>
      <c r="J90" s="1485"/>
      <c r="K90" s="1486"/>
      <c r="L90" s="1497"/>
      <c r="M90" s="1498"/>
      <c r="N90" s="1499" t="s">
        <v>120</v>
      </c>
      <c r="O90" s="1499"/>
      <c r="P90" s="1499"/>
      <c r="Q90" s="1499"/>
      <c r="R90" s="1499"/>
      <c r="S90" s="1499"/>
      <c r="T90" s="1499"/>
      <c r="U90" s="1499"/>
      <c r="V90" s="1499"/>
      <c r="W90" s="1499"/>
      <c r="X90" s="453"/>
      <c r="Y90" s="787" t="s">
        <v>11</v>
      </c>
      <c r="Z90" s="1467" t="str">
        <f>IF(Z87=0,"",Z88*I88)</f>
        <v/>
      </c>
      <c r="AA90" s="1467"/>
      <c r="AB90" s="1467"/>
    </row>
    <row r="91" spans="1:28" ht="6" customHeight="1">
      <c r="A91" s="471"/>
      <c r="B91" s="471"/>
      <c r="C91" s="471"/>
      <c r="D91" s="471"/>
      <c r="E91" s="471"/>
      <c r="F91" s="471"/>
      <c r="G91" s="471"/>
      <c r="H91" s="471"/>
      <c r="I91" s="471"/>
      <c r="J91" s="472"/>
      <c r="K91" s="472"/>
      <c r="L91" s="472"/>
      <c r="M91" s="472"/>
      <c r="N91" s="472"/>
      <c r="O91" s="1516"/>
      <c r="P91" s="1516"/>
      <c r="Q91" s="1516"/>
      <c r="R91" s="1516"/>
      <c r="S91" s="1516"/>
      <c r="T91" s="1516"/>
      <c r="U91" s="1516"/>
      <c r="V91" s="1516"/>
      <c r="W91" s="1516"/>
      <c r="X91" s="1516"/>
      <c r="Y91" s="1516"/>
      <c r="Z91" s="1516"/>
      <c r="AA91" s="1516"/>
      <c r="AB91" s="1516"/>
    </row>
    <row r="92" spans="1:28" ht="6" customHeight="1">
      <c r="A92" s="723"/>
      <c r="B92" s="447"/>
      <c r="C92" s="447"/>
      <c r="D92" s="447"/>
      <c r="E92" s="447"/>
      <c r="F92" s="447"/>
      <c r="G92" s="448"/>
      <c r="H92" s="448"/>
      <c r="I92" s="448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60"/>
      <c r="U92" s="224"/>
      <c r="V92" s="448"/>
      <c r="W92" s="448"/>
      <c r="X92" s="448"/>
      <c r="Y92" s="448"/>
      <c r="Z92" s="448"/>
      <c r="AA92" s="448"/>
      <c r="AB92" s="448"/>
    </row>
    <row r="93" spans="1:28" ht="15" customHeight="1">
      <c r="A93" s="1294" t="s">
        <v>654</v>
      </c>
      <c r="B93" s="1294"/>
      <c r="C93" s="1294"/>
      <c r="D93" s="1294"/>
      <c r="E93" s="1294"/>
      <c r="F93" s="1294"/>
      <c r="G93" s="1294"/>
      <c r="H93" s="1294"/>
      <c r="I93" s="1294"/>
      <c r="J93" s="1294"/>
      <c r="K93" s="1294"/>
      <c r="L93" s="1294"/>
      <c r="M93" s="1294"/>
      <c r="N93" s="1294"/>
      <c r="O93" s="1294"/>
      <c r="P93" s="1294"/>
      <c r="Q93" s="1294"/>
      <c r="R93" s="1294"/>
      <c r="S93" s="1294"/>
      <c r="T93" s="1294"/>
      <c r="U93" s="1294"/>
      <c r="V93" s="1294"/>
      <c r="W93" s="1439">
        <v>30000</v>
      </c>
      <c r="X93" s="1440"/>
      <c r="Y93" s="1440"/>
      <c r="Z93" s="1441"/>
      <c r="AA93" s="786" t="s">
        <v>14</v>
      </c>
      <c r="AB93" s="1445" t="str">
        <f>IF(Z114=0,"","x")</f>
        <v/>
      </c>
    </row>
    <row r="94" spans="1:28" ht="2.25" customHeight="1">
      <c r="A94" s="1294"/>
      <c r="B94" s="1294"/>
      <c r="C94" s="1294"/>
      <c r="D94" s="1294"/>
      <c r="E94" s="1294"/>
      <c r="F94" s="1294"/>
      <c r="G94" s="1294"/>
      <c r="H94" s="1294"/>
      <c r="I94" s="1294"/>
      <c r="J94" s="1294"/>
      <c r="K94" s="1294"/>
      <c r="L94" s="1294"/>
      <c r="M94" s="1294"/>
      <c r="N94" s="1294"/>
      <c r="O94" s="1294"/>
      <c r="P94" s="1294"/>
      <c r="Q94" s="1294"/>
      <c r="R94" s="1294"/>
      <c r="S94" s="1294"/>
      <c r="T94" s="1294"/>
      <c r="U94" s="1294"/>
      <c r="V94" s="1294"/>
      <c r="W94" s="1442"/>
      <c r="X94" s="1443"/>
      <c r="Y94" s="1443"/>
      <c r="Z94" s="1444"/>
      <c r="AA94" s="610"/>
      <c r="AB94" s="1446"/>
    </row>
    <row r="95" spans="1:28" ht="22.5" customHeight="1">
      <c r="A95" s="1375" t="s">
        <v>655</v>
      </c>
      <c r="B95" s="1375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1375"/>
      <c r="Y95" s="1375"/>
      <c r="Z95" s="1375"/>
      <c r="AA95" s="1375"/>
      <c r="AB95" s="1375"/>
    </row>
    <row r="96" spans="1:28" ht="2.25" customHeight="1">
      <c r="A96" s="605"/>
      <c r="B96" s="605"/>
      <c r="C96" s="605"/>
      <c r="D96" s="605"/>
      <c r="E96" s="605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  <c r="AA96" s="605"/>
      <c r="AB96" s="450"/>
    </row>
    <row r="97" spans="1:30" ht="18" customHeight="1">
      <c r="A97" s="1297" t="s">
        <v>294</v>
      </c>
      <c r="B97" s="1288"/>
      <c r="C97" s="1288"/>
      <c r="D97" s="1288"/>
      <c r="E97" s="1288"/>
      <c r="F97" s="1288"/>
      <c r="G97" s="1288"/>
      <c r="H97" s="1288"/>
      <c r="I97" s="1288"/>
      <c r="J97" s="1288"/>
      <c r="K97" s="1288"/>
      <c r="L97" s="1288"/>
      <c r="M97" s="1288"/>
      <c r="N97" s="1288"/>
      <c r="O97" s="1288"/>
      <c r="P97" s="1288"/>
      <c r="Q97" s="1288"/>
      <c r="R97" s="1288"/>
      <c r="S97" s="1288"/>
      <c r="T97" s="1288"/>
      <c r="U97" s="1288"/>
      <c r="V97" s="1288"/>
      <c r="W97" s="1288"/>
      <c r="X97" s="1288"/>
      <c r="Y97" s="1288"/>
      <c r="Z97" s="1288"/>
      <c r="AA97" s="1288"/>
      <c r="AB97" s="1289"/>
    </row>
    <row r="98" spans="1:30" ht="35.25" customHeight="1">
      <c r="A98" s="1457" t="s">
        <v>292</v>
      </c>
      <c r="B98" s="1457"/>
      <c r="C98" s="1457" t="s">
        <v>242</v>
      </c>
      <c r="D98" s="1457"/>
      <c r="E98" s="1457"/>
      <c r="F98" s="1457" t="s">
        <v>243</v>
      </c>
      <c r="G98" s="1457"/>
      <c r="H98" s="1457"/>
      <c r="I98" s="1457"/>
      <c r="J98" s="1457"/>
      <c r="K98" s="1457" t="s">
        <v>259</v>
      </c>
      <c r="L98" s="1458"/>
      <c r="M98" s="1458"/>
      <c r="N98" s="1458"/>
      <c r="O98" s="1458"/>
      <c r="P98" s="1457" t="s">
        <v>526</v>
      </c>
      <c r="Q98" s="1458"/>
      <c r="R98" s="1458"/>
      <c r="S98" s="1458"/>
      <c r="T98" s="1458"/>
      <c r="U98" s="1458"/>
      <c r="V98" s="1459" t="s">
        <v>244</v>
      </c>
      <c r="W98" s="1459"/>
      <c r="X98" s="1459"/>
      <c r="Y98" s="1459"/>
      <c r="Z98" s="1457" t="s">
        <v>355</v>
      </c>
      <c r="AA98" s="1457"/>
      <c r="AB98" s="1457"/>
    </row>
    <row r="99" spans="1:30" ht="18" customHeight="1">
      <c r="A99" s="1465" t="s">
        <v>656</v>
      </c>
      <c r="B99" s="1465"/>
      <c r="C99" s="1465"/>
      <c r="D99" s="1465"/>
      <c r="E99" s="1465"/>
      <c r="F99" s="1465"/>
      <c r="G99" s="1465"/>
      <c r="H99" s="1465"/>
      <c r="I99" s="1465"/>
      <c r="J99" s="1465"/>
      <c r="K99" s="1465"/>
      <c r="L99" s="1465"/>
      <c r="M99" s="1465"/>
      <c r="N99" s="1465"/>
      <c r="O99" s="1465"/>
      <c r="P99" s="1465"/>
      <c r="Q99" s="1465"/>
      <c r="R99" s="1465"/>
      <c r="S99" s="1465"/>
      <c r="T99" s="1465"/>
      <c r="U99" s="1465"/>
      <c r="V99" s="1465"/>
      <c r="W99" s="1465"/>
      <c r="X99" s="1465"/>
      <c r="Y99" s="1465"/>
      <c r="Z99" s="1465"/>
      <c r="AA99" s="1465"/>
      <c r="AB99" s="1465"/>
    </row>
    <row r="100" spans="1:30" ht="42" customHeight="1">
      <c r="A100" s="1452" t="s">
        <v>187</v>
      </c>
      <c r="B100" s="1452"/>
      <c r="C100" s="1500" t="s">
        <v>187</v>
      </c>
      <c r="D100" s="1500"/>
      <c r="E100" s="1500"/>
      <c r="F100" s="1452" t="s">
        <v>187</v>
      </c>
      <c r="G100" s="1452"/>
      <c r="H100" s="1452"/>
      <c r="I100" s="1452"/>
      <c r="J100" s="1452"/>
      <c r="K100" s="1453" t="s">
        <v>622</v>
      </c>
      <c r="L100" s="1453"/>
      <c r="M100" s="1453"/>
      <c r="N100" s="1453"/>
      <c r="O100" s="1453"/>
      <c r="P100" s="1452" t="s">
        <v>187</v>
      </c>
      <c r="Q100" s="1452"/>
      <c r="R100" s="1452"/>
      <c r="S100" s="1452"/>
      <c r="T100" s="1452"/>
      <c r="U100" s="1452"/>
      <c r="V100" s="1501"/>
      <c r="W100" s="1502"/>
      <c r="X100" s="1502"/>
      <c r="Y100" s="1502"/>
      <c r="Z100" s="1456"/>
      <c r="AA100" s="1456"/>
      <c r="AB100" s="1456"/>
    </row>
    <row r="101" spans="1:30" s="659" customFormat="1" ht="42" customHeight="1">
      <c r="A101" s="1452"/>
      <c r="B101" s="1452"/>
      <c r="C101" s="1500"/>
      <c r="D101" s="1500"/>
      <c r="E101" s="1500"/>
      <c r="F101" s="1452"/>
      <c r="G101" s="1452"/>
      <c r="H101" s="1452"/>
      <c r="I101" s="1452"/>
      <c r="J101" s="1452"/>
      <c r="K101" s="1460" t="s">
        <v>622</v>
      </c>
      <c r="L101" s="1460"/>
      <c r="M101" s="1460"/>
      <c r="N101" s="1460"/>
      <c r="O101" s="1460"/>
      <c r="P101" s="1452"/>
      <c r="Q101" s="1452"/>
      <c r="R101" s="1452"/>
      <c r="S101" s="1452"/>
      <c r="T101" s="1452"/>
      <c r="U101" s="1452"/>
      <c r="V101" s="1501"/>
      <c r="W101" s="1502"/>
      <c r="X101" s="1502"/>
      <c r="Y101" s="1502"/>
      <c r="Z101" s="1456"/>
      <c r="AA101" s="1456"/>
      <c r="AB101" s="1456"/>
    </row>
    <row r="102" spans="1:30" ht="21" customHeight="1">
      <c r="A102" s="1447" t="s">
        <v>657</v>
      </c>
      <c r="B102" s="1448"/>
      <c r="C102" s="1448"/>
      <c r="D102" s="1448"/>
      <c r="E102" s="1448"/>
      <c r="F102" s="1448"/>
      <c r="G102" s="1448"/>
      <c r="H102" s="1448"/>
      <c r="I102" s="1448"/>
      <c r="J102" s="1448"/>
      <c r="K102" s="1448"/>
      <c r="L102" s="1448"/>
      <c r="M102" s="1448"/>
      <c r="N102" s="1448"/>
      <c r="O102" s="1448"/>
      <c r="P102" s="1448"/>
      <c r="Q102" s="1448"/>
      <c r="R102" s="1448"/>
      <c r="S102" s="1448"/>
      <c r="T102" s="1448"/>
      <c r="U102" s="1448"/>
      <c r="V102" s="1448"/>
      <c r="W102" s="1448"/>
      <c r="X102" s="1448"/>
      <c r="Y102" s="1448"/>
      <c r="Z102" s="1448"/>
      <c r="AA102" s="1448"/>
      <c r="AB102" s="1449"/>
      <c r="AD102" s="834" t="s">
        <v>894</v>
      </c>
    </row>
    <row r="103" spans="1:30" ht="42" customHeight="1">
      <c r="A103" s="1452"/>
      <c r="B103" s="1452"/>
      <c r="C103" s="1500"/>
      <c r="D103" s="1500"/>
      <c r="E103" s="1500"/>
      <c r="F103" s="1452"/>
      <c r="G103" s="1452"/>
      <c r="H103" s="1452"/>
      <c r="I103" s="1452"/>
      <c r="J103" s="1452"/>
      <c r="K103" s="1453" t="s">
        <v>637</v>
      </c>
      <c r="L103" s="1453"/>
      <c r="M103" s="1453"/>
      <c r="N103" s="1453"/>
      <c r="O103" s="1453"/>
      <c r="P103" s="1452"/>
      <c r="Q103" s="1452"/>
      <c r="R103" s="1452"/>
      <c r="S103" s="1452"/>
      <c r="T103" s="1452"/>
      <c r="U103" s="1452"/>
      <c r="V103" s="1501"/>
      <c r="W103" s="1502"/>
      <c r="X103" s="1502"/>
      <c r="Y103" s="1502"/>
      <c r="Z103" s="1456"/>
      <c r="AA103" s="1456"/>
      <c r="AB103" s="1456"/>
      <c r="AD103" s="832" t="s">
        <v>895</v>
      </c>
    </row>
    <row r="104" spans="1:30" s="659" customFormat="1" ht="42" customHeight="1">
      <c r="A104" s="1452"/>
      <c r="B104" s="1452"/>
      <c r="C104" s="1500"/>
      <c r="D104" s="1500"/>
      <c r="E104" s="1500"/>
      <c r="F104" s="1452"/>
      <c r="G104" s="1452"/>
      <c r="H104" s="1452"/>
      <c r="I104" s="1452"/>
      <c r="J104" s="1452"/>
      <c r="K104" s="1460" t="s">
        <v>637</v>
      </c>
      <c r="L104" s="1460"/>
      <c r="M104" s="1460"/>
      <c r="N104" s="1460"/>
      <c r="O104" s="1460"/>
      <c r="P104" s="1452"/>
      <c r="Q104" s="1452"/>
      <c r="R104" s="1452"/>
      <c r="S104" s="1452"/>
      <c r="T104" s="1452"/>
      <c r="U104" s="1452"/>
      <c r="V104" s="1501"/>
      <c r="W104" s="1502"/>
      <c r="X104" s="1502"/>
      <c r="Y104" s="1502"/>
      <c r="Z104" s="1456"/>
      <c r="AA104" s="1456"/>
      <c r="AB104" s="1456"/>
    </row>
    <row r="105" spans="1:30" ht="18" customHeight="1">
      <c r="A105" s="1503" t="s">
        <v>658</v>
      </c>
      <c r="B105" s="1504"/>
      <c r="C105" s="1504"/>
      <c r="D105" s="1504"/>
      <c r="E105" s="1504"/>
      <c r="F105" s="1504"/>
      <c r="G105" s="1504"/>
      <c r="H105" s="1504"/>
      <c r="I105" s="1504"/>
      <c r="J105" s="1504"/>
      <c r="K105" s="1504"/>
      <c r="L105" s="1504"/>
      <c r="M105" s="1504"/>
      <c r="N105" s="1504"/>
      <c r="O105" s="1504"/>
      <c r="P105" s="1504"/>
      <c r="Q105" s="1504"/>
      <c r="R105" s="1504"/>
      <c r="S105" s="1504"/>
      <c r="T105" s="1504"/>
      <c r="U105" s="1504"/>
      <c r="V105" s="1504"/>
      <c r="W105" s="1504"/>
      <c r="X105" s="1504"/>
      <c r="Y105" s="1504"/>
      <c r="Z105" s="1504"/>
      <c r="AA105" s="1504"/>
      <c r="AB105" s="1505"/>
    </row>
    <row r="106" spans="1:30" ht="42" customHeight="1">
      <c r="A106" s="1452" t="s">
        <v>187</v>
      </c>
      <c r="B106" s="1452"/>
      <c r="C106" s="1500" t="s">
        <v>187</v>
      </c>
      <c r="D106" s="1500"/>
      <c r="E106" s="1500"/>
      <c r="F106" s="1452" t="s">
        <v>187</v>
      </c>
      <c r="G106" s="1452"/>
      <c r="H106" s="1452"/>
      <c r="I106" s="1452"/>
      <c r="J106" s="1452"/>
      <c r="K106" s="1453" t="s">
        <v>627</v>
      </c>
      <c r="L106" s="1453"/>
      <c r="M106" s="1453"/>
      <c r="N106" s="1453"/>
      <c r="O106" s="1453"/>
      <c r="P106" s="1452" t="s">
        <v>187</v>
      </c>
      <c r="Q106" s="1452"/>
      <c r="R106" s="1452"/>
      <c r="S106" s="1452"/>
      <c r="T106" s="1452"/>
      <c r="U106" s="1452"/>
      <c r="V106" s="1501"/>
      <c r="W106" s="1502"/>
      <c r="X106" s="1502"/>
      <c r="Y106" s="1502"/>
      <c r="Z106" s="1456"/>
      <c r="AA106" s="1456"/>
      <c r="AB106" s="1456"/>
    </row>
    <row r="107" spans="1:30" s="659" customFormat="1" ht="42" customHeight="1">
      <c r="A107" s="1452" t="s">
        <v>187</v>
      </c>
      <c r="B107" s="1452"/>
      <c r="C107" s="1500" t="s">
        <v>187</v>
      </c>
      <c r="D107" s="1500"/>
      <c r="E107" s="1500"/>
      <c r="F107" s="1452" t="s">
        <v>187</v>
      </c>
      <c r="G107" s="1452"/>
      <c r="H107" s="1452"/>
      <c r="I107" s="1452"/>
      <c r="J107" s="1452"/>
      <c r="K107" s="1460" t="s">
        <v>627</v>
      </c>
      <c r="L107" s="1460"/>
      <c r="M107" s="1460"/>
      <c r="N107" s="1460"/>
      <c r="O107" s="1460"/>
      <c r="P107" s="1452" t="s">
        <v>187</v>
      </c>
      <c r="Q107" s="1452"/>
      <c r="R107" s="1452"/>
      <c r="S107" s="1452"/>
      <c r="T107" s="1452"/>
      <c r="U107" s="1452"/>
      <c r="V107" s="1501"/>
      <c r="W107" s="1502"/>
      <c r="X107" s="1502"/>
      <c r="Y107" s="1502"/>
      <c r="Z107" s="1456"/>
      <c r="AA107" s="1456"/>
      <c r="AB107" s="1456"/>
    </row>
    <row r="108" spans="1:30" ht="18" customHeight="1">
      <c r="A108" s="1465" t="s">
        <v>659</v>
      </c>
      <c r="B108" s="1465"/>
      <c r="C108" s="1465"/>
      <c r="D108" s="1465"/>
      <c r="E108" s="1465"/>
      <c r="F108" s="1465"/>
      <c r="G108" s="1465"/>
      <c r="H108" s="1465"/>
      <c r="I108" s="1465"/>
      <c r="J108" s="1465"/>
      <c r="K108" s="1465"/>
      <c r="L108" s="1465"/>
      <c r="M108" s="1465"/>
      <c r="N108" s="1465"/>
      <c r="O108" s="1465"/>
      <c r="P108" s="1465"/>
      <c r="Q108" s="1465"/>
      <c r="R108" s="1465"/>
      <c r="S108" s="1465"/>
      <c r="T108" s="1465"/>
      <c r="U108" s="1465"/>
      <c r="V108" s="1465"/>
      <c r="W108" s="1465"/>
      <c r="X108" s="1465"/>
      <c r="Y108" s="1465"/>
      <c r="Z108" s="1465"/>
      <c r="AA108" s="1465"/>
      <c r="AB108" s="1465"/>
    </row>
    <row r="109" spans="1:30" ht="42" customHeight="1">
      <c r="A109" s="1452" t="s">
        <v>187</v>
      </c>
      <c r="B109" s="1452"/>
      <c r="C109" s="1500" t="s">
        <v>187</v>
      </c>
      <c r="D109" s="1500"/>
      <c r="E109" s="1500"/>
      <c r="F109" s="1452" t="s">
        <v>187</v>
      </c>
      <c r="G109" s="1452"/>
      <c r="H109" s="1452"/>
      <c r="I109" s="1452"/>
      <c r="J109" s="1452"/>
      <c r="K109" s="1506" t="s">
        <v>629</v>
      </c>
      <c r="L109" s="1507"/>
      <c r="M109" s="1507"/>
      <c r="N109" s="1507"/>
      <c r="O109" s="1508"/>
      <c r="P109" s="1452" t="s">
        <v>187</v>
      </c>
      <c r="Q109" s="1452"/>
      <c r="R109" s="1452"/>
      <c r="S109" s="1452"/>
      <c r="T109" s="1452"/>
      <c r="U109" s="1452"/>
      <c r="V109" s="1501"/>
      <c r="W109" s="1502"/>
      <c r="X109" s="1502"/>
      <c r="Y109" s="1502"/>
      <c r="Z109" s="1456"/>
      <c r="AA109" s="1456"/>
      <c r="AB109" s="1456"/>
    </row>
    <row r="110" spans="1:30" s="659" customFormat="1" ht="42" customHeight="1">
      <c r="A110" s="1452" t="s">
        <v>187</v>
      </c>
      <c r="B110" s="1452"/>
      <c r="C110" s="1500" t="s">
        <v>187</v>
      </c>
      <c r="D110" s="1500"/>
      <c r="E110" s="1500"/>
      <c r="F110" s="1452" t="s">
        <v>187</v>
      </c>
      <c r="G110" s="1452"/>
      <c r="H110" s="1452"/>
      <c r="I110" s="1452"/>
      <c r="J110" s="1452"/>
      <c r="K110" s="1509" t="s">
        <v>629</v>
      </c>
      <c r="L110" s="1510"/>
      <c r="M110" s="1510"/>
      <c r="N110" s="1510"/>
      <c r="O110" s="1511"/>
      <c r="P110" s="1452" t="s">
        <v>187</v>
      </c>
      <c r="Q110" s="1452"/>
      <c r="R110" s="1452"/>
      <c r="S110" s="1452"/>
      <c r="T110" s="1452"/>
      <c r="U110" s="1452"/>
      <c r="V110" s="1501"/>
      <c r="W110" s="1502"/>
      <c r="X110" s="1502"/>
      <c r="Y110" s="1502"/>
      <c r="Z110" s="1456"/>
      <c r="AA110" s="1456"/>
      <c r="AB110" s="1456"/>
    </row>
    <row r="111" spans="1:30" ht="34.5" customHeight="1">
      <c r="A111" s="784" t="s">
        <v>660</v>
      </c>
      <c r="B111" s="1466" t="s">
        <v>736</v>
      </c>
      <c r="C111" s="1466"/>
      <c r="D111" s="1466"/>
      <c r="E111" s="1466"/>
      <c r="F111" s="1466"/>
      <c r="G111" s="1466"/>
      <c r="H111" s="1466"/>
      <c r="I111" s="1466"/>
      <c r="J111" s="1466"/>
      <c r="K111" s="1466"/>
      <c r="L111" s="1466"/>
      <c r="M111" s="1466"/>
      <c r="N111" s="1466"/>
      <c r="O111" s="1466"/>
      <c r="P111" s="1466"/>
      <c r="Q111" s="1466"/>
      <c r="R111" s="1466"/>
      <c r="S111" s="1466"/>
      <c r="T111" s="1466"/>
      <c r="U111" s="1466"/>
      <c r="V111" s="1466"/>
      <c r="W111" s="1466"/>
      <c r="X111" s="1466"/>
      <c r="Y111" s="1466"/>
      <c r="Z111" s="1456"/>
      <c r="AA111" s="1456"/>
      <c r="AB111" s="1456"/>
    </row>
    <row r="112" spans="1:30" ht="30" customHeight="1">
      <c r="A112" s="784" t="s">
        <v>661</v>
      </c>
      <c r="B112" s="1466" t="s">
        <v>739</v>
      </c>
      <c r="C112" s="1466"/>
      <c r="D112" s="1466"/>
      <c r="E112" s="1466"/>
      <c r="F112" s="1466"/>
      <c r="G112" s="1466"/>
      <c r="H112" s="1466"/>
      <c r="I112" s="1466"/>
      <c r="J112" s="1466"/>
      <c r="K112" s="1466"/>
      <c r="L112" s="1466"/>
      <c r="M112" s="1466"/>
      <c r="N112" s="1466"/>
      <c r="O112" s="1466"/>
      <c r="P112" s="1466"/>
      <c r="Q112" s="1466"/>
      <c r="R112" s="1466"/>
      <c r="S112" s="1466"/>
      <c r="T112" s="1466"/>
      <c r="U112" s="1466"/>
      <c r="V112" s="1466"/>
      <c r="W112" s="1466"/>
      <c r="X112" s="1466"/>
      <c r="Y112" s="1466"/>
      <c r="Z112" s="1468"/>
      <c r="AA112" s="1468"/>
      <c r="AB112" s="1468"/>
    </row>
    <row r="113" spans="1:28" ht="40.5" customHeight="1">
      <c r="A113" s="784" t="s">
        <v>662</v>
      </c>
      <c r="B113" s="1466" t="s">
        <v>738</v>
      </c>
      <c r="C113" s="1466"/>
      <c r="D113" s="1466"/>
      <c r="E113" s="1466"/>
      <c r="F113" s="1466"/>
      <c r="G113" s="1466"/>
      <c r="H113" s="1466"/>
      <c r="I113" s="1466"/>
      <c r="J113" s="1466"/>
      <c r="K113" s="1466"/>
      <c r="L113" s="1466"/>
      <c r="M113" s="1466"/>
      <c r="N113" s="1466"/>
      <c r="O113" s="1466"/>
      <c r="P113" s="1466"/>
      <c r="Q113" s="1466"/>
      <c r="R113" s="1466"/>
      <c r="S113" s="1466"/>
      <c r="T113" s="1466"/>
      <c r="U113" s="1466"/>
      <c r="V113" s="1466"/>
      <c r="W113" s="1466"/>
      <c r="X113" s="1466"/>
      <c r="Y113" s="1466"/>
      <c r="Z113" s="1468"/>
      <c r="AA113" s="1468"/>
      <c r="AB113" s="1468"/>
    </row>
    <row r="114" spans="1:28" ht="30" customHeight="1">
      <c r="A114" s="784" t="s">
        <v>678</v>
      </c>
      <c r="B114" s="1294" t="s">
        <v>245</v>
      </c>
      <c r="C114" s="1294"/>
      <c r="D114" s="1294"/>
      <c r="E114" s="1294"/>
      <c r="F114" s="1294"/>
      <c r="G114" s="1294"/>
      <c r="H114" s="1294"/>
      <c r="I114" s="1294"/>
      <c r="J114" s="1294"/>
      <c r="K114" s="1294"/>
      <c r="L114" s="1294"/>
      <c r="M114" s="1294"/>
      <c r="N114" s="1294"/>
      <c r="O114" s="1294"/>
      <c r="P114" s="1294"/>
      <c r="Q114" s="1294"/>
      <c r="R114" s="1294"/>
      <c r="S114" s="1294"/>
      <c r="T114" s="1294"/>
      <c r="U114" s="1294"/>
      <c r="V114" s="1294"/>
      <c r="W114" s="1294"/>
      <c r="X114" s="1294"/>
      <c r="Y114" s="1294"/>
      <c r="Z114" s="1467">
        <f>SUM(Z100:AB101,Z103:AB104,Z106:AB107,Z109:AB113)</f>
        <v>0</v>
      </c>
      <c r="AA114" s="1467"/>
      <c r="AB114" s="1467"/>
    </row>
    <row r="115" spans="1:28" ht="14.25" customHeight="1">
      <c r="A115" s="1470" t="s">
        <v>679</v>
      </c>
      <c r="B115" s="1473" t="s">
        <v>527</v>
      </c>
      <c r="C115" s="1474"/>
      <c r="D115" s="1474"/>
      <c r="E115" s="1474"/>
      <c r="F115" s="1474"/>
      <c r="G115" s="1474"/>
      <c r="H115" s="1475"/>
      <c r="I115" s="1512" t="str">
        <f>IF(Z114&gt;0,"Wpisz wartość kursu EUR do PLN","nd")</f>
        <v>nd</v>
      </c>
      <c r="J115" s="1513"/>
      <c r="K115" s="1514"/>
      <c r="L115" s="451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1487" t="s">
        <v>301</v>
      </c>
      <c r="Z115" s="1489" t="str">
        <f>IF(Z114=0,"",W93-Z114)</f>
        <v/>
      </c>
      <c r="AA115" s="1490"/>
      <c r="AB115" s="1491"/>
    </row>
    <row r="116" spans="1:28" ht="14.25" customHeight="1">
      <c r="A116" s="1471"/>
      <c r="B116" s="1476"/>
      <c r="C116" s="1004"/>
      <c r="D116" s="1004"/>
      <c r="E116" s="1004"/>
      <c r="F116" s="1004"/>
      <c r="G116" s="1004"/>
      <c r="H116" s="1477"/>
      <c r="I116" s="1481"/>
      <c r="J116" s="1482"/>
      <c r="K116" s="1483"/>
      <c r="L116" s="1495" t="s">
        <v>300</v>
      </c>
      <c r="M116" s="1496"/>
      <c r="N116" s="709"/>
      <c r="O116" s="709"/>
      <c r="P116" s="428" t="s">
        <v>587</v>
      </c>
      <c r="Q116" s="709"/>
      <c r="R116" s="709"/>
      <c r="S116" s="428" t="s">
        <v>587</v>
      </c>
      <c r="T116" s="709"/>
      <c r="U116" s="709"/>
      <c r="V116" s="709"/>
      <c r="W116" s="709"/>
      <c r="X116" s="717"/>
      <c r="Y116" s="1488"/>
      <c r="Z116" s="1492"/>
      <c r="AA116" s="1493"/>
      <c r="AB116" s="1494"/>
    </row>
    <row r="117" spans="1:28" ht="25.5" customHeight="1">
      <c r="A117" s="1472"/>
      <c r="B117" s="1478"/>
      <c r="C117" s="1479"/>
      <c r="D117" s="1479"/>
      <c r="E117" s="1479"/>
      <c r="F117" s="1479"/>
      <c r="G117" s="1479"/>
      <c r="H117" s="1480"/>
      <c r="I117" s="1484"/>
      <c r="J117" s="1485"/>
      <c r="K117" s="1486"/>
      <c r="L117" s="1497"/>
      <c r="M117" s="1498"/>
      <c r="N117" s="1499" t="s">
        <v>120</v>
      </c>
      <c r="O117" s="1499"/>
      <c r="P117" s="1499"/>
      <c r="Q117" s="1499"/>
      <c r="R117" s="1499"/>
      <c r="S117" s="1499"/>
      <c r="T117" s="1499"/>
      <c r="U117" s="1499"/>
      <c r="V117" s="1499"/>
      <c r="W117" s="1499"/>
      <c r="X117" s="453"/>
      <c r="Y117" s="787" t="s">
        <v>11</v>
      </c>
      <c r="Z117" s="1467" t="str">
        <f>IF(Z114=0,"",Z115*I115)</f>
        <v/>
      </c>
      <c r="AA117" s="1467"/>
      <c r="AB117" s="1467"/>
    </row>
    <row r="118" spans="1:28" ht="6" customHeight="1">
      <c r="A118" s="723"/>
      <c r="B118" s="447"/>
      <c r="C118" s="447"/>
      <c r="D118" s="447"/>
      <c r="E118" s="447"/>
      <c r="F118" s="447"/>
      <c r="G118" s="448"/>
      <c r="H118" s="448"/>
      <c r="I118" s="448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60"/>
      <c r="U118" s="224"/>
      <c r="V118" s="448"/>
      <c r="W118" s="448"/>
      <c r="X118" s="448"/>
      <c r="Y118" s="448"/>
      <c r="Z118" s="448"/>
      <c r="AA118" s="448"/>
      <c r="AB118" s="448"/>
    </row>
    <row r="119" spans="1:28" ht="6" customHeight="1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</row>
    <row r="120" spans="1:28" ht="15" customHeight="1">
      <c r="A120" s="1294" t="s">
        <v>663</v>
      </c>
      <c r="B120" s="1294"/>
      <c r="C120" s="1294"/>
      <c r="D120" s="1294"/>
      <c r="E120" s="1294"/>
      <c r="F120" s="1294"/>
      <c r="G120" s="1294"/>
      <c r="H120" s="1294"/>
      <c r="I120" s="1294"/>
      <c r="J120" s="1294"/>
      <c r="K120" s="1294"/>
      <c r="L120" s="1294"/>
      <c r="M120" s="1294"/>
      <c r="N120" s="1294"/>
      <c r="O120" s="1294"/>
      <c r="P120" s="1294"/>
      <c r="Q120" s="1294"/>
      <c r="R120" s="1294"/>
      <c r="S120" s="1294"/>
      <c r="T120" s="1294"/>
      <c r="U120" s="1294"/>
      <c r="V120" s="1294"/>
      <c r="W120" s="1439">
        <v>15000</v>
      </c>
      <c r="X120" s="1440"/>
      <c r="Y120" s="1440"/>
      <c r="Z120" s="1441"/>
      <c r="AA120" s="786" t="s">
        <v>14</v>
      </c>
      <c r="AB120" s="1445" t="str">
        <f>IF(Z142=0,"","x")</f>
        <v/>
      </c>
    </row>
    <row r="121" spans="1:28" ht="2.25" customHeight="1">
      <c r="A121" s="1294"/>
      <c r="B121" s="1294"/>
      <c r="C121" s="1294"/>
      <c r="D121" s="1294"/>
      <c r="E121" s="1294"/>
      <c r="F121" s="1294"/>
      <c r="G121" s="1294"/>
      <c r="H121" s="1294"/>
      <c r="I121" s="1294"/>
      <c r="J121" s="1294"/>
      <c r="K121" s="1294"/>
      <c r="L121" s="1294"/>
      <c r="M121" s="1294"/>
      <c r="N121" s="1294"/>
      <c r="O121" s="1294"/>
      <c r="P121" s="1294"/>
      <c r="Q121" s="1294"/>
      <c r="R121" s="1294"/>
      <c r="S121" s="1294"/>
      <c r="T121" s="1294"/>
      <c r="U121" s="1294"/>
      <c r="V121" s="1294"/>
      <c r="W121" s="1442"/>
      <c r="X121" s="1443"/>
      <c r="Y121" s="1443"/>
      <c r="Z121" s="1444"/>
      <c r="AB121" s="1446"/>
    </row>
    <row r="122" spans="1:28" ht="2.25" customHeight="1">
      <c r="A122" s="614"/>
      <c r="B122" s="447"/>
      <c r="C122" s="447"/>
      <c r="D122" s="447"/>
      <c r="E122" s="447"/>
      <c r="F122" s="447"/>
      <c r="G122" s="448"/>
      <c r="H122" s="448"/>
      <c r="I122" s="448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60"/>
      <c r="U122" s="224"/>
      <c r="V122" s="448"/>
      <c r="W122" s="448"/>
      <c r="X122" s="448"/>
      <c r="Y122" s="448"/>
      <c r="Z122" s="448"/>
      <c r="AA122" s="448"/>
      <c r="AB122" s="448"/>
    </row>
    <row r="123" spans="1:28" ht="20.25" customHeight="1">
      <c r="A123" s="1375" t="s">
        <v>664</v>
      </c>
      <c r="B123" s="1375"/>
      <c r="C123" s="1375"/>
      <c r="D123" s="1375"/>
      <c r="E123" s="1375"/>
      <c r="F123" s="1375"/>
      <c r="G123" s="1375"/>
      <c r="H123" s="1375"/>
      <c r="I123" s="1375"/>
      <c r="J123" s="1375"/>
      <c r="K123" s="1375"/>
      <c r="L123" s="1375"/>
      <c r="M123" s="1375"/>
      <c r="N123" s="1375"/>
      <c r="O123" s="1375"/>
      <c r="P123" s="1375"/>
      <c r="Q123" s="1375"/>
      <c r="R123" s="1375"/>
      <c r="S123" s="1375"/>
      <c r="T123" s="1375"/>
      <c r="U123" s="1375"/>
      <c r="V123" s="1375"/>
      <c r="W123" s="1375"/>
      <c r="X123" s="1375"/>
      <c r="Y123" s="1375"/>
      <c r="Z123" s="1375"/>
      <c r="AA123" s="1375"/>
      <c r="AB123" s="1375"/>
    </row>
    <row r="124" spans="1:28" ht="2.25" customHeight="1">
      <c r="A124" s="605"/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  <c r="AA124" s="605"/>
      <c r="AB124" s="450"/>
    </row>
    <row r="125" spans="1:28" ht="18" customHeight="1">
      <c r="A125" s="1297" t="s">
        <v>294</v>
      </c>
      <c r="B125" s="1288"/>
      <c r="C125" s="1288"/>
      <c r="D125" s="1288"/>
      <c r="E125" s="1288"/>
      <c r="F125" s="1288"/>
      <c r="G125" s="1288"/>
      <c r="H125" s="1288"/>
      <c r="I125" s="1288"/>
      <c r="J125" s="1288"/>
      <c r="K125" s="1288"/>
      <c r="L125" s="1288"/>
      <c r="M125" s="1288"/>
      <c r="N125" s="1288"/>
      <c r="O125" s="1288"/>
      <c r="P125" s="1288"/>
      <c r="Q125" s="1288"/>
      <c r="R125" s="1288"/>
      <c r="S125" s="1288"/>
      <c r="T125" s="1288"/>
      <c r="U125" s="1288"/>
      <c r="V125" s="1288"/>
      <c r="W125" s="1288"/>
      <c r="X125" s="1288"/>
      <c r="Y125" s="1288"/>
      <c r="Z125" s="1288"/>
      <c r="AA125" s="1288"/>
      <c r="AB125" s="1289"/>
    </row>
    <row r="126" spans="1:28" ht="35.25" customHeight="1">
      <c r="A126" s="1457" t="s">
        <v>292</v>
      </c>
      <c r="B126" s="1457"/>
      <c r="C126" s="1457" t="s">
        <v>242</v>
      </c>
      <c r="D126" s="1457"/>
      <c r="E126" s="1457"/>
      <c r="F126" s="1457" t="s">
        <v>243</v>
      </c>
      <c r="G126" s="1457"/>
      <c r="H126" s="1457"/>
      <c r="I126" s="1457"/>
      <c r="J126" s="1457"/>
      <c r="K126" s="1457" t="s">
        <v>259</v>
      </c>
      <c r="L126" s="1458"/>
      <c r="M126" s="1458"/>
      <c r="N126" s="1458"/>
      <c r="O126" s="1458"/>
      <c r="P126" s="1457" t="s">
        <v>645</v>
      </c>
      <c r="Q126" s="1458"/>
      <c r="R126" s="1458"/>
      <c r="S126" s="1458"/>
      <c r="T126" s="1458"/>
      <c r="U126" s="1458"/>
      <c r="V126" s="1459" t="s">
        <v>244</v>
      </c>
      <c r="W126" s="1459"/>
      <c r="X126" s="1459"/>
      <c r="Y126" s="1459"/>
      <c r="Z126" s="1457" t="s">
        <v>355</v>
      </c>
      <c r="AA126" s="1457"/>
      <c r="AB126" s="1457"/>
    </row>
    <row r="127" spans="1:28" ht="18.75" customHeight="1">
      <c r="A127" s="1465" t="s">
        <v>665</v>
      </c>
      <c r="B127" s="1465"/>
      <c r="C127" s="1465"/>
      <c r="D127" s="1465"/>
      <c r="E127" s="1465"/>
      <c r="F127" s="1465"/>
      <c r="G127" s="1465"/>
      <c r="H127" s="1465"/>
      <c r="I127" s="1465"/>
      <c r="J127" s="1465"/>
      <c r="K127" s="1465"/>
      <c r="L127" s="1465"/>
      <c r="M127" s="1465"/>
      <c r="N127" s="1465"/>
      <c r="O127" s="1465"/>
      <c r="P127" s="1465"/>
      <c r="Q127" s="1465"/>
      <c r="R127" s="1465"/>
      <c r="S127" s="1465"/>
      <c r="T127" s="1465"/>
      <c r="U127" s="1465"/>
      <c r="V127" s="1465"/>
      <c r="W127" s="1465"/>
      <c r="X127" s="1465"/>
      <c r="Y127" s="1465"/>
      <c r="Z127" s="1465"/>
      <c r="AA127" s="1465"/>
      <c r="AB127" s="1465"/>
    </row>
    <row r="128" spans="1:28" ht="42" customHeight="1">
      <c r="A128" s="1452"/>
      <c r="B128" s="1452"/>
      <c r="C128" s="1500"/>
      <c r="D128" s="1500"/>
      <c r="E128" s="1500"/>
      <c r="F128" s="1452"/>
      <c r="G128" s="1452"/>
      <c r="H128" s="1452"/>
      <c r="I128" s="1452"/>
      <c r="J128" s="1452"/>
      <c r="K128" s="1453" t="s">
        <v>622</v>
      </c>
      <c r="L128" s="1453"/>
      <c r="M128" s="1453"/>
      <c r="N128" s="1453"/>
      <c r="O128" s="1453"/>
      <c r="P128" s="1452"/>
      <c r="Q128" s="1452"/>
      <c r="R128" s="1452"/>
      <c r="S128" s="1452"/>
      <c r="T128" s="1452"/>
      <c r="U128" s="1452"/>
      <c r="V128" s="1501"/>
      <c r="W128" s="1502"/>
      <c r="X128" s="1502"/>
      <c r="Y128" s="1502"/>
      <c r="Z128" s="1456"/>
      <c r="AA128" s="1456"/>
      <c r="AB128" s="1456"/>
    </row>
    <row r="129" spans="1:30" s="659" customFormat="1" ht="42" customHeight="1">
      <c r="A129" s="1452"/>
      <c r="B129" s="1452"/>
      <c r="C129" s="1500"/>
      <c r="D129" s="1500"/>
      <c r="E129" s="1500"/>
      <c r="F129" s="1452"/>
      <c r="G129" s="1452"/>
      <c r="H129" s="1452"/>
      <c r="I129" s="1452"/>
      <c r="J129" s="1452"/>
      <c r="K129" s="1460" t="s">
        <v>622</v>
      </c>
      <c r="L129" s="1460"/>
      <c r="M129" s="1460"/>
      <c r="N129" s="1460"/>
      <c r="O129" s="1460"/>
      <c r="P129" s="1452"/>
      <c r="Q129" s="1452"/>
      <c r="R129" s="1452"/>
      <c r="S129" s="1452"/>
      <c r="T129" s="1452"/>
      <c r="U129" s="1452"/>
      <c r="V129" s="1501"/>
      <c r="W129" s="1502"/>
      <c r="X129" s="1502"/>
      <c r="Y129" s="1502"/>
      <c r="Z129" s="1456"/>
      <c r="AA129" s="1456"/>
      <c r="AB129" s="1456"/>
    </row>
    <row r="130" spans="1:30" ht="18.75" customHeight="1">
      <c r="A130" s="1447" t="s">
        <v>666</v>
      </c>
      <c r="B130" s="1448"/>
      <c r="C130" s="1448"/>
      <c r="D130" s="1448"/>
      <c r="E130" s="1448"/>
      <c r="F130" s="1448"/>
      <c r="G130" s="1448"/>
      <c r="H130" s="1448"/>
      <c r="I130" s="1448"/>
      <c r="J130" s="1448"/>
      <c r="K130" s="1448"/>
      <c r="L130" s="1448"/>
      <c r="M130" s="1448"/>
      <c r="N130" s="1448"/>
      <c r="O130" s="1448"/>
      <c r="P130" s="1448"/>
      <c r="Q130" s="1448"/>
      <c r="R130" s="1448"/>
      <c r="S130" s="1448"/>
      <c r="T130" s="1448"/>
      <c r="U130" s="1448"/>
      <c r="V130" s="1448"/>
      <c r="W130" s="1448"/>
      <c r="X130" s="1448"/>
      <c r="Y130" s="1448"/>
      <c r="Z130" s="1448"/>
      <c r="AA130" s="1448"/>
      <c r="AB130" s="1449"/>
      <c r="AD130" s="834" t="s">
        <v>894</v>
      </c>
    </row>
    <row r="131" spans="1:30" ht="42" customHeight="1">
      <c r="A131" s="1452"/>
      <c r="B131" s="1452"/>
      <c r="C131" s="1500"/>
      <c r="D131" s="1500"/>
      <c r="E131" s="1500"/>
      <c r="F131" s="1452"/>
      <c r="G131" s="1452"/>
      <c r="H131" s="1452"/>
      <c r="I131" s="1452"/>
      <c r="J131" s="1452"/>
      <c r="K131" s="1453" t="s">
        <v>624</v>
      </c>
      <c r="L131" s="1453"/>
      <c r="M131" s="1453"/>
      <c r="N131" s="1453"/>
      <c r="O131" s="1453"/>
      <c r="P131" s="1452"/>
      <c r="Q131" s="1452"/>
      <c r="R131" s="1452"/>
      <c r="S131" s="1452"/>
      <c r="T131" s="1452"/>
      <c r="U131" s="1452"/>
      <c r="V131" s="1501"/>
      <c r="W131" s="1502"/>
      <c r="X131" s="1502"/>
      <c r="Y131" s="1502"/>
      <c r="Z131" s="1456"/>
      <c r="AA131" s="1456"/>
      <c r="AB131" s="1456"/>
      <c r="AD131" s="832" t="s">
        <v>895</v>
      </c>
    </row>
    <row r="132" spans="1:30" s="659" customFormat="1" ht="42" customHeight="1">
      <c r="A132" s="1452"/>
      <c r="B132" s="1452"/>
      <c r="C132" s="1500"/>
      <c r="D132" s="1500"/>
      <c r="E132" s="1500"/>
      <c r="F132" s="1452"/>
      <c r="G132" s="1452"/>
      <c r="H132" s="1452"/>
      <c r="I132" s="1452"/>
      <c r="J132" s="1452"/>
      <c r="K132" s="1460" t="s">
        <v>624</v>
      </c>
      <c r="L132" s="1460"/>
      <c r="M132" s="1460"/>
      <c r="N132" s="1460"/>
      <c r="O132" s="1460"/>
      <c r="P132" s="1452"/>
      <c r="Q132" s="1452"/>
      <c r="R132" s="1452"/>
      <c r="S132" s="1452"/>
      <c r="T132" s="1452"/>
      <c r="U132" s="1452"/>
      <c r="V132" s="1501"/>
      <c r="W132" s="1502"/>
      <c r="X132" s="1502"/>
      <c r="Y132" s="1502"/>
      <c r="Z132" s="1456"/>
      <c r="AA132" s="1456"/>
      <c r="AB132" s="1456"/>
    </row>
    <row r="133" spans="1:30" ht="18.75" customHeight="1">
      <c r="A133" s="1503" t="s">
        <v>667</v>
      </c>
      <c r="B133" s="1504"/>
      <c r="C133" s="1504"/>
      <c r="D133" s="1504"/>
      <c r="E133" s="1504"/>
      <c r="F133" s="1504"/>
      <c r="G133" s="1504"/>
      <c r="H133" s="1504"/>
      <c r="I133" s="1504"/>
      <c r="J133" s="1504"/>
      <c r="K133" s="1504"/>
      <c r="L133" s="1504"/>
      <c r="M133" s="1504"/>
      <c r="N133" s="1504"/>
      <c r="O133" s="1504"/>
      <c r="P133" s="1504"/>
      <c r="Q133" s="1504"/>
      <c r="R133" s="1504"/>
      <c r="S133" s="1504"/>
      <c r="T133" s="1504"/>
      <c r="U133" s="1504"/>
      <c r="V133" s="1504"/>
      <c r="W133" s="1504"/>
      <c r="X133" s="1504"/>
      <c r="Y133" s="1504"/>
      <c r="Z133" s="1504"/>
      <c r="AA133" s="1504"/>
      <c r="AB133" s="1505"/>
    </row>
    <row r="134" spans="1:30" ht="42" customHeight="1">
      <c r="A134" s="1452" t="s">
        <v>187</v>
      </c>
      <c r="B134" s="1452"/>
      <c r="C134" s="1515" t="s">
        <v>187</v>
      </c>
      <c r="D134" s="1515"/>
      <c r="E134" s="1515"/>
      <c r="F134" s="1452" t="s">
        <v>187</v>
      </c>
      <c r="G134" s="1452"/>
      <c r="H134" s="1452"/>
      <c r="I134" s="1452"/>
      <c r="J134" s="1452"/>
      <c r="K134" s="1453" t="s">
        <v>626</v>
      </c>
      <c r="L134" s="1453"/>
      <c r="M134" s="1453"/>
      <c r="N134" s="1453"/>
      <c r="O134" s="1453"/>
      <c r="P134" s="1452" t="s">
        <v>187</v>
      </c>
      <c r="Q134" s="1452"/>
      <c r="R134" s="1452"/>
      <c r="S134" s="1452"/>
      <c r="T134" s="1452"/>
      <c r="U134" s="1452"/>
      <c r="V134" s="1501"/>
      <c r="W134" s="1502"/>
      <c r="X134" s="1502"/>
      <c r="Y134" s="1502"/>
      <c r="Z134" s="1456"/>
      <c r="AA134" s="1456"/>
      <c r="AB134" s="1456"/>
    </row>
    <row r="135" spans="1:30" s="659" customFormat="1" ht="42" customHeight="1">
      <c r="A135" s="1452" t="s">
        <v>187</v>
      </c>
      <c r="B135" s="1452"/>
      <c r="C135" s="1515" t="s">
        <v>187</v>
      </c>
      <c r="D135" s="1515"/>
      <c r="E135" s="1515"/>
      <c r="F135" s="1452" t="s">
        <v>187</v>
      </c>
      <c r="G135" s="1452"/>
      <c r="H135" s="1452"/>
      <c r="I135" s="1452"/>
      <c r="J135" s="1452"/>
      <c r="K135" s="1460" t="s">
        <v>626</v>
      </c>
      <c r="L135" s="1460"/>
      <c r="M135" s="1460"/>
      <c r="N135" s="1460"/>
      <c r="O135" s="1460"/>
      <c r="P135" s="1452" t="s">
        <v>187</v>
      </c>
      <c r="Q135" s="1452"/>
      <c r="R135" s="1452"/>
      <c r="S135" s="1452"/>
      <c r="T135" s="1452"/>
      <c r="U135" s="1452"/>
      <c r="V135" s="1501"/>
      <c r="W135" s="1502"/>
      <c r="X135" s="1502"/>
      <c r="Y135" s="1502"/>
      <c r="Z135" s="1456"/>
      <c r="AA135" s="1456"/>
      <c r="AB135" s="1456"/>
    </row>
    <row r="136" spans="1:30" ht="18.75" customHeight="1">
      <c r="A136" s="1465" t="s">
        <v>668</v>
      </c>
      <c r="B136" s="1465"/>
      <c r="C136" s="1465"/>
      <c r="D136" s="1465"/>
      <c r="E136" s="1465"/>
      <c r="F136" s="1465"/>
      <c r="G136" s="1465"/>
      <c r="H136" s="1465"/>
      <c r="I136" s="1465"/>
      <c r="J136" s="1465"/>
      <c r="K136" s="1465"/>
      <c r="L136" s="1465"/>
      <c r="M136" s="1465"/>
      <c r="N136" s="1465"/>
      <c r="O136" s="1465"/>
      <c r="P136" s="1465"/>
      <c r="Q136" s="1465"/>
      <c r="R136" s="1465"/>
      <c r="S136" s="1465"/>
      <c r="T136" s="1465"/>
      <c r="U136" s="1465"/>
      <c r="V136" s="1465"/>
      <c r="W136" s="1465"/>
      <c r="X136" s="1465"/>
      <c r="Y136" s="1465"/>
      <c r="Z136" s="1465"/>
      <c r="AA136" s="1465"/>
      <c r="AB136" s="1465"/>
    </row>
    <row r="137" spans="1:30" ht="42" customHeight="1">
      <c r="A137" s="1452" t="s">
        <v>187</v>
      </c>
      <c r="B137" s="1452"/>
      <c r="C137" s="1515" t="s">
        <v>187</v>
      </c>
      <c r="D137" s="1515"/>
      <c r="E137" s="1515"/>
      <c r="F137" s="1452" t="s">
        <v>187</v>
      </c>
      <c r="G137" s="1452"/>
      <c r="H137" s="1452"/>
      <c r="I137" s="1452"/>
      <c r="J137" s="1452"/>
      <c r="K137" s="1506" t="s">
        <v>650</v>
      </c>
      <c r="L137" s="1507"/>
      <c r="M137" s="1507"/>
      <c r="N137" s="1507"/>
      <c r="O137" s="1508"/>
      <c r="P137" s="1452" t="s">
        <v>187</v>
      </c>
      <c r="Q137" s="1452"/>
      <c r="R137" s="1452"/>
      <c r="S137" s="1452"/>
      <c r="T137" s="1452"/>
      <c r="U137" s="1452"/>
      <c r="V137" s="1501"/>
      <c r="W137" s="1502"/>
      <c r="X137" s="1502"/>
      <c r="Y137" s="1502"/>
      <c r="Z137" s="1456"/>
      <c r="AA137" s="1456"/>
      <c r="AB137" s="1456"/>
    </row>
    <row r="138" spans="1:30" s="659" customFormat="1" ht="42" customHeight="1">
      <c r="A138" s="1452" t="s">
        <v>187</v>
      </c>
      <c r="B138" s="1452"/>
      <c r="C138" s="1515" t="s">
        <v>187</v>
      </c>
      <c r="D138" s="1515"/>
      <c r="E138" s="1515"/>
      <c r="F138" s="1452" t="s">
        <v>187</v>
      </c>
      <c r="G138" s="1452"/>
      <c r="H138" s="1452"/>
      <c r="I138" s="1452"/>
      <c r="J138" s="1452"/>
      <c r="K138" s="1509" t="s">
        <v>650</v>
      </c>
      <c r="L138" s="1510"/>
      <c r="M138" s="1510"/>
      <c r="N138" s="1510"/>
      <c r="O138" s="1511"/>
      <c r="P138" s="1452" t="s">
        <v>187</v>
      </c>
      <c r="Q138" s="1452"/>
      <c r="R138" s="1452"/>
      <c r="S138" s="1452"/>
      <c r="T138" s="1452"/>
      <c r="U138" s="1452"/>
      <c r="V138" s="1501"/>
      <c r="W138" s="1502"/>
      <c r="X138" s="1502"/>
      <c r="Y138" s="1502"/>
      <c r="Z138" s="1456"/>
      <c r="AA138" s="1456"/>
      <c r="AB138" s="1456"/>
    </row>
    <row r="139" spans="1:30" ht="36" customHeight="1">
      <c r="A139" s="784" t="s">
        <v>669</v>
      </c>
      <c r="B139" s="1466" t="s">
        <v>736</v>
      </c>
      <c r="C139" s="1466"/>
      <c r="D139" s="1466"/>
      <c r="E139" s="1466"/>
      <c r="F139" s="1466"/>
      <c r="G139" s="1466"/>
      <c r="H139" s="1466"/>
      <c r="I139" s="1466"/>
      <c r="J139" s="1466"/>
      <c r="K139" s="1466"/>
      <c r="L139" s="1466"/>
      <c r="M139" s="1466"/>
      <c r="N139" s="1466"/>
      <c r="O139" s="1466"/>
      <c r="P139" s="1466"/>
      <c r="Q139" s="1466"/>
      <c r="R139" s="1466"/>
      <c r="S139" s="1466"/>
      <c r="T139" s="1466"/>
      <c r="U139" s="1466"/>
      <c r="V139" s="1466"/>
      <c r="W139" s="1466"/>
      <c r="X139" s="1466"/>
      <c r="Y139" s="1466"/>
      <c r="Z139" s="1456"/>
      <c r="AA139" s="1456"/>
      <c r="AB139" s="1456"/>
    </row>
    <row r="140" spans="1:30" ht="28.5" customHeight="1">
      <c r="A140" s="784" t="s">
        <v>670</v>
      </c>
      <c r="B140" s="1466" t="s">
        <v>739</v>
      </c>
      <c r="C140" s="1466"/>
      <c r="D140" s="1466"/>
      <c r="E140" s="1466"/>
      <c r="F140" s="1466"/>
      <c r="G140" s="1466"/>
      <c r="H140" s="1466"/>
      <c r="I140" s="1466"/>
      <c r="J140" s="1466"/>
      <c r="K140" s="1466"/>
      <c r="L140" s="1466"/>
      <c r="M140" s="1466"/>
      <c r="N140" s="1466"/>
      <c r="O140" s="1466"/>
      <c r="P140" s="1466"/>
      <c r="Q140" s="1466"/>
      <c r="R140" s="1466"/>
      <c r="S140" s="1466"/>
      <c r="T140" s="1466"/>
      <c r="U140" s="1466"/>
      <c r="V140" s="1466"/>
      <c r="W140" s="1466"/>
      <c r="X140" s="1466"/>
      <c r="Y140" s="1466"/>
      <c r="Z140" s="1468"/>
      <c r="AA140" s="1468"/>
      <c r="AB140" s="1468"/>
    </row>
    <row r="141" spans="1:30" ht="40.5" customHeight="1">
      <c r="A141" s="784" t="s">
        <v>671</v>
      </c>
      <c r="B141" s="1466" t="s">
        <v>738</v>
      </c>
      <c r="C141" s="1466"/>
      <c r="D141" s="1466"/>
      <c r="E141" s="1466"/>
      <c r="F141" s="1466"/>
      <c r="G141" s="1466"/>
      <c r="H141" s="1466"/>
      <c r="I141" s="1466"/>
      <c r="J141" s="1466"/>
      <c r="K141" s="1466"/>
      <c r="L141" s="1466"/>
      <c r="M141" s="1466"/>
      <c r="N141" s="1466"/>
      <c r="O141" s="1466"/>
      <c r="P141" s="1466"/>
      <c r="Q141" s="1466"/>
      <c r="R141" s="1466"/>
      <c r="S141" s="1466"/>
      <c r="T141" s="1466"/>
      <c r="U141" s="1466"/>
      <c r="V141" s="1466"/>
      <c r="W141" s="1466"/>
      <c r="X141" s="1466"/>
      <c r="Y141" s="1466"/>
      <c r="Z141" s="1468"/>
      <c r="AA141" s="1468"/>
      <c r="AB141" s="1468"/>
    </row>
    <row r="142" spans="1:30" ht="28.5" customHeight="1">
      <c r="A142" s="784" t="s">
        <v>680</v>
      </c>
      <c r="B142" s="1294" t="s">
        <v>245</v>
      </c>
      <c r="C142" s="1294"/>
      <c r="D142" s="1294"/>
      <c r="E142" s="1294"/>
      <c r="F142" s="1294"/>
      <c r="G142" s="1294"/>
      <c r="H142" s="1294"/>
      <c r="I142" s="1294"/>
      <c r="J142" s="1294"/>
      <c r="K142" s="1294"/>
      <c r="L142" s="1294"/>
      <c r="M142" s="1294"/>
      <c r="N142" s="1294"/>
      <c r="O142" s="1294"/>
      <c r="P142" s="1294"/>
      <c r="Q142" s="1294"/>
      <c r="R142" s="1294"/>
      <c r="S142" s="1294"/>
      <c r="T142" s="1294"/>
      <c r="U142" s="1294"/>
      <c r="V142" s="1294"/>
      <c r="W142" s="1294"/>
      <c r="X142" s="1294"/>
      <c r="Y142" s="1294"/>
      <c r="Z142" s="1467">
        <f>SUM(Z128:AB129,Z131:AB132,Z134:AB135,Z137:AB141)</f>
        <v>0</v>
      </c>
      <c r="AA142" s="1467"/>
      <c r="AB142" s="1467"/>
    </row>
    <row r="143" spans="1:30" ht="14.25" customHeight="1">
      <c r="A143" s="1470" t="s">
        <v>681</v>
      </c>
      <c r="B143" s="1517" t="s">
        <v>527</v>
      </c>
      <c r="C143" s="1230"/>
      <c r="D143" s="1230"/>
      <c r="E143" s="1230"/>
      <c r="F143" s="1230"/>
      <c r="G143" s="1230"/>
      <c r="H143" s="1518"/>
      <c r="I143" s="1481" t="str">
        <f>IF(Z142&gt;0,"Wpisz wartość kursu EUR do PLN","nd")</f>
        <v>nd</v>
      </c>
      <c r="J143" s="1482"/>
      <c r="K143" s="1483"/>
      <c r="L143" s="451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1487" t="s">
        <v>301</v>
      </c>
      <c r="Z143" s="1489" t="str">
        <f>IF(Z142=0,"",W120-Z142)</f>
        <v/>
      </c>
      <c r="AA143" s="1490"/>
      <c r="AB143" s="1491"/>
    </row>
    <row r="144" spans="1:30" ht="14.25" customHeight="1">
      <c r="A144" s="1471"/>
      <c r="B144" s="1519"/>
      <c r="C144" s="1375"/>
      <c r="D144" s="1375"/>
      <c r="E144" s="1375"/>
      <c r="F144" s="1375"/>
      <c r="G144" s="1375"/>
      <c r="H144" s="1520"/>
      <c r="I144" s="1481"/>
      <c r="J144" s="1482"/>
      <c r="K144" s="1483"/>
      <c r="L144" s="1495" t="s">
        <v>300</v>
      </c>
      <c r="M144" s="1496"/>
      <c r="N144" s="606"/>
      <c r="O144" s="606"/>
      <c r="P144" s="622" t="s">
        <v>7</v>
      </c>
      <c r="Q144" s="606"/>
      <c r="R144" s="606"/>
      <c r="S144" s="622" t="s">
        <v>7</v>
      </c>
      <c r="T144" s="606"/>
      <c r="U144" s="606"/>
      <c r="V144" s="606"/>
      <c r="W144" s="606"/>
      <c r="Y144" s="1488"/>
      <c r="Z144" s="1492"/>
      <c r="AA144" s="1493"/>
      <c r="AB144" s="1494"/>
    </row>
    <row r="145" spans="1:28" ht="25.5" customHeight="1">
      <c r="A145" s="1472"/>
      <c r="B145" s="1521"/>
      <c r="C145" s="1522"/>
      <c r="D145" s="1522"/>
      <c r="E145" s="1522"/>
      <c r="F145" s="1522"/>
      <c r="G145" s="1522"/>
      <c r="H145" s="1523"/>
      <c r="I145" s="1484"/>
      <c r="J145" s="1485"/>
      <c r="K145" s="1486"/>
      <c r="L145" s="1497"/>
      <c r="M145" s="1498"/>
      <c r="N145" s="1499" t="s">
        <v>120</v>
      </c>
      <c r="O145" s="1499"/>
      <c r="P145" s="1499"/>
      <c r="Q145" s="1499"/>
      <c r="R145" s="1499"/>
      <c r="S145" s="1499"/>
      <c r="T145" s="1499"/>
      <c r="U145" s="1499"/>
      <c r="V145" s="1499"/>
      <c r="W145" s="1499"/>
      <c r="X145" s="453"/>
      <c r="Y145" s="787" t="s">
        <v>11</v>
      </c>
      <c r="Z145" s="1467" t="str">
        <f>IF(Z142=0,"",Z143*I143)</f>
        <v/>
      </c>
      <c r="AA145" s="1467"/>
      <c r="AB145" s="1467"/>
    </row>
    <row r="146" spans="1:28" ht="8.25" customHeight="1">
      <c r="A146" s="454"/>
      <c r="B146" s="455"/>
      <c r="C146" s="455"/>
      <c r="D146" s="455"/>
      <c r="E146" s="455"/>
      <c r="F146" s="455"/>
      <c r="G146" s="456"/>
      <c r="H146" s="456"/>
      <c r="I146" s="456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8"/>
      <c r="U146" s="459"/>
      <c r="V146" s="456"/>
      <c r="W146" s="448"/>
      <c r="X146" s="448"/>
      <c r="Y146" s="448"/>
      <c r="Z146" s="448"/>
      <c r="AA146" s="448"/>
      <c r="AB146" s="448"/>
    </row>
    <row r="147" spans="1:28" ht="12" customHeight="1">
      <c r="A147" s="462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4"/>
      <c r="N147" s="62"/>
      <c r="O147" s="1525"/>
      <c r="P147" s="1526"/>
      <c r="Q147" s="1526"/>
      <c r="R147" s="1526"/>
      <c r="S147" s="1526"/>
      <c r="T147" s="1526"/>
      <c r="U147" s="1526"/>
      <c r="V147" s="1526"/>
      <c r="W147" s="1526"/>
      <c r="X147" s="1526"/>
      <c r="Y147" s="1526"/>
      <c r="Z147" s="1526"/>
      <c r="AA147" s="1526"/>
      <c r="AB147" s="1527"/>
    </row>
    <row r="148" spans="1:28" ht="12" customHeight="1">
      <c r="A148" s="465"/>
      <c r="B148" s="466"/>
      <c r="C148" s="466"/>
      <c r="D148" s="466"/>
      <c r="E148" s="466"/>
      <c r="F148" s="466"/>
      <c r="G148" s="466"/>
      <c r="H148" s="466"/>
      <c r="I148" s="466"/>
      <c r="J148" s="466"/>
      <c r="K148" s="466"/>
      <c r="L148" s="466"/>
      <c r="M148" s="467"/>
      <c r="N148" s="62"/>
      <c r="O148" s="1528"/>
      <c r="P148" s="1529"/>
      <c r="Q148" s="1529"/>
      <c r="R148" s="1529"/>
      <c r="S148" s="1529"/>
      <c r="T148" s="1529"/>
      <c r="U148" s="1529"/>
      <c r="V148" s="1529"/>
      <c r="W148" s="1529"/>
      <c r="X148" s="1529"/>
      <c r="Y148" s="1529"/>
      <c r="Z148" s="1529"/>
      <c r="AA148" s="1529"/>
      <c r="AB148" s="1530"/>
    </row>
    <row r="149" spans="1:28" ht="12" customHeight="1">
      <c r="A149" s="465"/>
      <c r="B149" s="466"/>
      <c r="C149" s="466"/>
      <c r="D149" s="466"/>
      <c r="E149" s="466"/>
      <c r="F149" s="466"/>
      <c r="G149" s="466"/>
      <c r="H149" s="466"/>
      <c r="I149" s="466"/>
      <c r="J149" s="466"/>
      <c r="K149" s="466"/>
      <c r="L149" s="466"/>
      <c r="M149" s="467"/>
      <c r="N149" s="62"/>
      <c r="O149" s="1528"/>
      <c r="P149" s="1529"/>
      <c r="Q149" s="1529"/>
      <c r="R149" s="1529"/>
      <c r="S149" s="1529"/>
      <c r="T149" s="1529"/>
      <c r="U149" s="1529"/>
      <c r="V149" s="1529"/>
      <c r="W149" s="1529"/>
      <c r="X149" s="1529"/>
      <c r="Y149" s="1529"/>
      <c r="Z149" s="1529"/>
      <c r="AA149" s="1529"/>
      <c r="AB149" s="1530"/>
    </row>
    <row r="150" spans="1:28" ht="12" customHeight="1">
      <c r="A150" s="465"/>
      <c r="B150" s="466"/>
      <c r="C150" s="466"/>
      <c r="D150" s="466"/>
      <c r="E150" s="466"/>
      <c r="F150" s="466"/>
      <c r="G150" s="466"/>
      <c r="H150" s="466"/>
      <c r="I150" s="466"/>
      <c r="J150" s="466"/>
      <c r="K150" s="466"/>
      <c r="L150" s="466"/>
      <c r="M150" s="467"/>
      <c r="N150" s="62"/>
      <c r="O150" s="1528"/>
      <c r="P150" s="1529"/>
      <c r="Q150" s="1529"/>
      <c r="R150" s="1529"/>
      <c r="S150" s="1529"/>
      <c r="T150" s="1529"/>
      <c r="U150" s="1529"/>
      <c r="V150" s="1529"/>
      <c r="W150" s="1529"/>
      <c r="X150" s="1529"/>
      <c r="Y150" s="1529"/>
      <c r="Z150" s="1529"/>
      <c r="AA150" s="1529"/>
      <c r="AB150" s="1530"/>
    </row>
    <row r="151" spans="1:28" ht="12" customHeight="1">
      <c r="A151" s="465"/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7"/>
      <c r="N151" s="62"/>
      <c r="O151" s="1528"/>
      <c r="P151" s="1529"/>
      <c r="Q151" s="1529"/>
      <c r="R151" s="1529"/>
      <c r="S151" s="1529"/>
      <c r="T151" s="1529"/>
      <c r="U151" s="1529"/>
      <c r="V151" s="1529"/>
      <c r="W151" s="1529"/>
      <c r="X151" s="1529"/>
      <c r="Y151" s="1529"/>
      <c r="Z151" s="1529"/>
      <c r="AA151" s="1529"/>
      <c r="AB151" s="1530"/>
    </row>
    <row r="152" spans="1:28" ht="12" customHeight="1">
      <c r="A152" s="465"/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  <c r="L152" s="466"/>
      <c r="M152" s="467"/>
      <c r="N152" s="62"/>
      <c r="O152" s="1528"/>
      <c r="P152" s="1529"/>
      <c r="Q152" s="1529"/>
      <c r="R152" s="1529"/>
      <c r="S152" s="1529"/>
      <c r="T152" s="1529"/>
      <c r="U152" s="1529"/>
      <c r="V152" s="1529"/>
      <c r="W152" s="1529"/>
      <c r="X152" s="1529"/>
      <c r="Y152" s="1529"/>
      <c r="Z152" s="1529"/>
      <c r="AA152" s="1529"/>
      <c r="AB152" s="1530"/>
    </row>
    <row r="153" spans="1:28" ht="15.95" customHeight="1">
      <c r="A153" s="465"/>
      <c r="B153" s="812" t="s">
        <v>890</v>
      </c>
      <c r="C153" s="785"/>
      <c r="D153" s="273"/>
      <c r="E153" s="428" t="s">
        <v>587</v>
      </c>
      <c r="F153" s="273"/>
      <c r="G153" s="273"/>
      <c r="H153" s="428" t="s">
        <v>587</v>
      </c>
      <c r="I153" s="273"/>
      <c r="J153" s="273"/>
      <c r="K153" s="429"/>
      <c r="L153" s="429"/>
      <c r="M153" s="467"/>
      <c r="N153" s="62"/>
      <c r="O153" s="1528"/>
      <c r="P153" s="1529"/>
      <c r="Q153" s="1529"/>
      <c r="R153" s="1529"/>
      <c r="S153" s="1529"/>
      <c r="T153" s="1529"/>
      <c r="U153" s="1529"/>
      <c r="V153" s="1529"/>
      <c r="W153" s="1529"/>
      <c r="X153" s="1529"/>
      <c r="Y153" s="1529"/>
      <c r="Z153" s="1529"/>
      <c r="AA153" s="1529"/>
      <c r="AB153" s="1530"/>
    </row>
    <row r="154" spans="1:28" ht="6" customHeight="1">
      <c r="A154" s="465"/>
      <c r="B154" s="466"/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7"/>
      <c r="N154" s="466"/>
      <c r="O154" s="1528"/>
      <c r="P154" s="1529"/>
      <c r="Q154" s="1529"/>
      <c r="R154" s="1529"/>
      <c r="S154" s="1529"/>
      <c r="T154" s="1529"/>
      <c r="U154" s="1529"/>
      <c r="V154" s="1529"/>
      <c r="W154" s="1529"/>
      <c r="X154" s="1529"/>
      <c r="Y154" s="1529"/>
      <c r="Z154" s="1529"/>
      <c r="AA154" s="1529"/>
      <c r="AB154" s="1530"/>
    </row>
    <row r="155" spans="1:28" ht="6" customHeight="1">
      <c r="A155" s="468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70"/>
      <c r="N155" s="62"/>
      <c r="O155" s="1531"/>
      <c r="P155" s="1532"/>
      <c r="Q155" s="1532"/>
      <c r="R155" s="1532"/>
      <c r="S155" s="1532"/>
      <c r="T155" s="1532"/>
      <c r="U155" s="1532"/>
      <c r="V155" s="1532"/>
      <c r="W155" s="1532"/>
      <c r="X155" s="1532"/>
      <c r="Y155" s="1532"/>
      <c r="Z155" s="1532"/>
      <c r="AA155" s="1532"/>
      <c r="AB155" s="1533"/>
    </row>
    <row r="156" spans="1:28" ht="12" customHeight="1">
      <c r="A156" s="1389" t="s">
        <v>4</v>
      </c>
      <c r="B156" s="1389"/>
      <c r="C156" s="1389"/>
      <c r="D156" s="1389"/>
      <c r="E156" s="1389"/>
      <c r="F156" s="1389"/>
      <c r="G156" s="1389"/>
      <c r="H156" s="1389"/>
      <c r="I156" s="1389"/>
      <c r="J156" s="1389"/>
      <c r="K156" s="1389"/>
      <c r="L156" s="1389"/>
      <c r="M156" s="1389"/>
      <c r="N156" s="471"/>
      <c r="O156" s="1389" t="s">
        <v>725</v>
      </c>
      <c r="P156" s="1389"/>
      <c r="Q156" s="1389"/>
      <c r="R156" s="1389"/>
      <c r="S156" s="1389"/>
      <c r="T156" s="1389"/>
      <c r="U156" s="1389"/>
      <c r="V156" s="1389"/>
      <c r="W156" s="1389"/>
      <c r="X156" s="1389"/>
      <c r="Y156" s="1389"/>
      <c r="Z156" s="1389"/>
      <c r="AA156" s="1389"/>
      <c r="AB156" s="1389"/>
    </row>
    <row r="157" spans="1:28" ht="17.25" customHeight="1">
      <c r="A157" s="471"/>
      <c r="B157" s="471"/>
      <c r="C157" s="471"/>
      <c r="D157" s="471"/>
      <c r="E157" s="471"/>
      <c r="F157" s="471"/>
      <c r="G157" s="471"/>
      <c r="H157" s="471"/>
      <c r="I157" s="471"/>
      <c r="J157" s="472"/>
      <c r="K157" s="472"/>
      <c r="L157" s="472"/>
      <c r="M157" s="472"/>
      <c r="N157" s="472"/>
      <c r="O157" s="1516"/>
      <c r="P157" s="1516"/>
      <c r="Q157" s="1516"/>
      <c r="R157" s="1516"/>
      <c r="S157" s="1516"/>
      <c r="T157" s="1516"/>
      <c r="U157" s="1516"/>
      <c r="V157" s="1516"/>
      <c r="W157" s="1516"/>
      <c r="X157" s="1516"/>
      <c r="Y157" s="1516"/>
      <c r="Z157" s="1516"/>
      <c r="AA157" s="1516"/>
      <c r="AB157" s="1516"/>
    </row>
    <row r="158" spans="1:28" ht="15.75" customHeight="1">
      <c r="A158" s="1524" t="s">
        <v>883</v>
      </c>
      <c r="B158" s="1524"/>
      <c r="C158" s="1524"/>
      <c r="D158" s="1524"/>
      <c r="E158" s="1524"/>
      <c r="F158" s="1524"/>
      <c r="G158" s="1524"/>
      <c r="H158" s="1524"/>
      <c r="I158" s="1524"/>
      <c r="J158" s="1524"/>
      <c r="K158" s="1524"/>
      <c r="L158" s="1524"/>
      <c r="M158" s="1524"/>
      <c r="N158" s="1524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</row>
  </sheetData>
  <sheetProtection algorithmName="SHA-512" hashValue="YnBAbxn7vtSVYBXmSC1wTe90tErQd3C7ZX3DPj3pB/JGDQPkwvINGBhxA3WEwrhFbwsI1rxl63GyIEizpWoOOQ==" saltValue="H0DbIaSR1oyAGxAOMwn4LA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25" yWindow="642" count="13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4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02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3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topLeftCell="A7" zoomScale="110" zoomScaleNormal="100" zoomScaleSheetLayoutView="110" workbookViewId="0">
      <selection activeCell="B27" sqref="B27:AH27"/>
    </sheetView>
  </sheetViews>
  <sheetFormatPr defaultColWidth="9.140625" defaultRowHeight="12"/>
  <cols>
    <col min="1" max="1" width="2.5703125" style="474" customWidth="1"/>
    <col min="2" max="19" width="2.7109375" style="474" customWidth="1"/>
    <col min="20" max="20" width="3" style="474" customWidth="1"/>
    <col min="21" max="34" width="3.28515625" style="474" customWidth="1"/>
    <col min="35" max="35" width="2.5703125" style="474" customWidth="1"/>
    <col min="36" max="36" width="2.85546875" style="474" customWidth="1"/>
    <col min="37" max="16384" width="9.140625" style="474"/>
  </cols>
  <sheetData>
    <row r="1" spans="1:36" ht="12" customHeight="1">
      <c r="A1" s="44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473"/>
    </row>
    <row r="2" spans="1:36" ht="15.75" customHeight="1">
      <c r="A2" s="1541"/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  <c r="U2" s="1542"/>
      <c r="V2" s="1542"/>
      <c r="W2" s="1542"/>
      <c r="X2" s="598"/>
      <c r="Y2" s="598"/>
      <c r="Z2" s="598"/>
      <c r="AA2" s="598"/>
      <c r="AB2" s="598"/>
      <c r="AC2" s="598"/>
      <c r="AD2" s="1543" t="s">
        <v>501</v>
      </c>
      <c r="AE2" s="1544"/>
      <c r="AF2" s="1544"/>
      <c r="AG2" s="1544"/>
      <c r="AH2" s="1545"/>
      <c r="AI2" s="54"/>
      <c r="AJ2" s="43"/>
    </row>
    <row r="3" spans="1:36" ht="6.75" customHeight="1">
      <c r="A3" s="1546"/>
      <c r="B3" s="1547"/>
      <c r="C3" s="1547"/>
      <c r="D3" s="1547"/>
      <c r="E3" s="1547"/>
      <c r="F3" s="1547"/>
      <c r="G3" s="1547"/>
      <c r="H3" s="1547"/>
      <c r="I3" s="1547"/>
      <c r="J3" s="1547"/>
      <c r="K3" s="1547"/>
      <c r="L3" s="1547"/>
      <c r="M3" s="1547"/>
      <c r="N3" s="1547"/>
      <c r="O3" s="1547"/>
      <c r="P3" s="1547"/>
      <c r="Q3" s="1547"/>
      <c r="R3" s="1547"/>
      <c r="S3" s="1547"/>
      <c r="T3" s="1547"/>
      <c r="U3" s="1547"/>
      <c r="V3" s="1547"/>
      <c r="W3" s="1547"/>
      <c r="X3" s="1547"/>
      <c r="Y3" s="1547"/>
      <c r="Z3" s="1547"/>
      <c r="AA3" s="1547"/>
      <c r="AB3" s="1547"/>
      <c r="AC3" s="1547"/>
      <c r="AD3" s="1547"/>
      <c r="AE3" s="1547"/>
      <c r="AF3" s="1547"/>
      <c r="AG3" s="1547"/>
      <c r="AH3" s="1547"/>
      <c r="AI3" s="1548"/>
      <c r="AJ3" s="475"/>
    </row>
    <row r="4" spans="1:36" ht="22.5" customHeight="1">
      <c r="A4" s="1549" t="s">
        <v>723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  <c r="W4" s="1550"/>
      <c r="X4" s="1550"/>
      <c r="Y4" s="1550"/>
      <c r="Z4" s="1550"/>
      <c r="AA4" s="1550"/>
      <c r="AB4" s="1550"/>
      <c r="AC4" s="1550"/>
      <c r="AD4" s="1550"/>
      <c r="AE4" s="1550"/>
      <c r="AF4" s="1550"/>
      <c r="AG4" s="1550"/>
      <c r="AH4" s="1550"/>
      <c r="AI4" s="1551"/>
      <c r="AJ4" s="476"/>
    </row>
    <row r="5" spans="1:36" ht="24.75" customHeight="1">
      <c r="A5" s="1552"/>
      <c r="B5" s="1553"/>
      <c r="C5" s="1550"/>
      <c r="D5" s="1550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1550"/>
      <c r="P5" s="1550"/>
      <c r="Q5" s="1550"/>
      <c r="R5" s="1550"/>
      <c r="S5" s="1550"/>
      <c r="T5" s="1550"/>
      <c r="U5" s="1550"/>
      <c r="V5" s="1550"/>
      <c r="W5" s="1550"/>
      <c r="X5" s="1550"/>
      <c r="Y5" s="1550"/>
      <c r="Z5" s="1550"/>
      <c r="AA5" s="1550"/>
      <c r="AB5" s="1550"/>
      <c r="AC5" s="1550"/>
      <c r="AD5" s="1550"/>
      <c r="AE5" s="1550"/>
      <c r="AF5" s="1550"/>
      <c r="AG5" s="1550"/>
      <c r="AH5" s="1550"/>
      <c r="AI5" s="1551"/>
      <c r="AJ5" s="475"/>
    </row>
    <row r="6" spans="1:36">
      <c r="A6" s="40"/>
      <c r="B6" s="1554" t="s">
        <v>175</v>
      </c>
      <c r="C6" s="1555"/>
      <c r="D6" s="1555"/>
      <c r="E6" s="1555"/>
      <c r="F6" s="1555"/>
      <c r="G6" s="1555"/>
      <c r="H6" s="1555"/>
      <c r="I6" s="1555"/>
      <c r="J6" s="1555"/>
      <c r="K6" s="1555"/>
      <c r="L6" s="1555"/>
      <c r="M6" s="1555"/>
      <c r="N6" s="1555"/>
      <c r="O6" s="1555"/>
      <c r="P6" s="1555"/>
      <c r="Q6" s="1555"/>
      <c r="R6" s="1555"/>
      <c r="S6" s="1555"/>
      <c r="T6" s="1555"/>
      <c r="U6" s="1555"/>
      <c r="V6" s="1555"/>
      <c r="W6" s="1555"/>
      <c r="X6" s="1555"/>
      <c r="Y6" s="1555"/>
      <c r="Z6" s="1555"/>
      <c r="AA6" s="1555"/>
      <c r="AB6" s="1555"/>
      <c r="AC6" s="1555"/>
      <c r="AD6" s="1555"/>
      <c r="AE6" s="1555"/>
      <c r="AF6" s="1555"/>
      <c r="AG6" s="1555"/>
      <c r="AH6" s="1555"/>
      <c r="AI6" s="54"/>
    </row>
    <row r="7" spans="1:36" ht="6" customHeight="1">
      <c r="A7" s="40"/>
      <c r="B7" s="1555"/>
      <c r="C7" s="1555"/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1555"/>
      <c r="Z7" s="1555"/>
      <c r="AA7" s="1555"/>
      <c r="AB7" s="1555"/>
      <c r="AC7" s="1555"/>
      <c r="AD7" s="1555"/>
      <c r="AE7" s="1555"/>
      <c r="AF7" s="1555"/>
      <c r="AG7" s="1555"/>
      <c r="AH7" s="1555"/>
      <c r="AI7" s="54"/>
    </row>
    <row r="8" spans="1:36" ht="36" customHeight="1">
      <c r="A8" s="477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54"/>
    </row>
    <row r="9" spans="1:36">
      <c r="A9" s="42"/>
      <c r="B9" s="945"/>
      <c r="C9" s="946"/>
      <c r="D9" s="946"/>
      <c r="E9" s="946"/>
      <c r="F9" s="946"/>
      <c r="G9" s="946"/>
      <c r="H9" s="946"/>
      <c r="I9" s="946"/>
      <c r="J9" s="946"/>
      <c r="K9" s="946"/>
      <c r="L9" s="946"/>
      <c r="M9" s="946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7"/>
      <c r="AI9" s="54"/>
    </row>
    <row r="10" spans="1:36" ht="13.5">
      <c r="A10" s="42"/>
      <c r="B10" s="1556" t="s">
        <v>609</v>
      </c>
      <c r="C10" s="1557"/>
      <c r="D10" s="1557"/>
      <c r="E10" s="1557"/>
      <c r="F10" s="1557"/>
      <c r="G10" s="1557"/>
      <c r="H10" s="1557"/>
      <c r="I10" s="1557"/>
      <c r="J10" s="1557"/>
      <c r="K10" s="1557"/>
      <c r="L10" s="1557"/>
      <c r="M10" s="1557"/>
      <c r="N10" s="1557"/>
      <c r="O10" s="1557"/>
      <c r="P10" s="1557"/>
      <c r="Q10" s="1557"/>
      <c r="R10" s="1557"/>
      <c r="S10" s="1557"/>
      <c r="T10" s="1557"/>
      <c r="U10" s="1557"/>
      <c r="V10" s="1557"/>
      <c r="W10" s="1557"/>
      <c r="X10" s="1557"/>
      <c r="Y10" s="1557"/>
      <c r="Z10" s="1557"/>
      <c r="AA10" s="1557"/>
      <c r="AB10" s="1557"/>
      <c r="AC10" s="1557"/>
      <c r="AD10" s="1557"/>
      <c r="AE10" s="1557"/>
      <c r="AF10" s="1557"/>
      <c r="AG10" s="1557"/>
      <c r="AH10" s="1557"/>
      <c r="AI10" s="54"/>
    </row>
    <row r="11" spans="1:36" ht="6" customHeight="1">
      <c r="A11" s="40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4"/>
    </row>
    <row r="12" spans="1:36" ht="36" customHeight="1">
      <c r="A12" s="40"/>
      <c r="B12" s="1362"/>
      <c r="C12" s="1363"/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  <c r="O12" s="1363"/>
      <c r="P12" s="1363"/>
      <c r="Q12" s="1363"/>
      <c r="R12" s="1363"/>
      <c r="S12" s="1363"/>
      <c r="T12" s="1363"/>
      <c r="U12" s="1363"/>
      <c r="V12" s="1363"/>
      <c r="W12" s="1363"/>
      <c r="X12" s="1363"/>
      <c r="Y12" s="1363"/>
      <c r="Z12" s="1363"/>
      <c r="AA12" s="1363"/>
      <c r="AB12" s="1363"/>
      <c r="AC12" s="1363"/>
      <c r="AD12" s="1363"/>
      <c r="AE12" s="1363"/>
      <c r="AF12" s="1363"/>
      <c r="AG12" s="1363"/>
      <c r="AH12" s="1364"/>
      <c r="AI12" s="41"/>
    </row>
    <row r="13" spans="1:36">
      <c r="A13" s="40"/>
      <c r="B13" s="945"/>
      <c r="C13" s="946"/>
      <c r="D13" s="946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46"/>
      <c r="W13" s="946"/>
      <c r="X13" s="946"/>
      <c r="Y13" s="946"/>
      <c r="Z13" s="946"/>
      <c r="AA13" s="946"/>
      <c r="AB13" s="946"/>
      <c r="AC13" s="946"/>
      <c r="AD13" s="946"/>
      <c r="AE13" s="946"/>
      <c r="AF13" s="946"/>
      <c r="AG13" s="946"/>
      <c r="AH13" s="947"/>
      <c r="AI13" s="41"/>
    </row>
    <row r="14" spans="1:36" ht="13.5">
      <c r="A14" s="478"/>
      <c r="B14" s="1557" t="s">
        <v>610</v>
      </c>
      <c r="C14" s="1557"/>
      <c r="D14" s="1557"/>
      <c r="E14" s="1557"/>
      <c r="F14" s="1557"/>
      <c r="G14" s="1557"/>
      <c r="H14" s="1557"/>
      <c r="I14" s="1557"/>
      <c r="J14" s="1557"/>
      <c r="K14" s="1557"/>
      <c r="L14" s="1557"/>
      <c r="M14" s="1557"/>
      <c r="N14" s="1557"/>
      <c r="O14" s="1557"/>
      <c r="P14" s="1557"/>
      <c r="Q14" s="1557"/>
      <c r="R14" s="1557"/>
      <c r="S14" s="1557"/>
      <c r="T14" s="1557"/>
      <c r="U14" s="1557"/>
      <c r="V14" s="1557"/>
      <c r="W14" s="1557"/>
      <c r="X14" s="1557"/>
      <c r="Y14" s="1557"/>
      <c r="Z14" s="1557"/>
      <c r="AA14" s="1557"/>
      <c r="AB14" s="1557"/>
      <c r="AC14" s="1557"/>
      <c r="AD14" s="1557"/>
      <c r="AE14" s="1557"/>
      <c r="AF14" s="1557"/>
      <c r="AG14" s="1557"/>
      <c r="AH14" s="1557"/>
      <c r="AI14" s="41"/>
    </row>
    <row r="15" spans="1:36" ht="6" customHeight="1">
      <c r="A15" s="40"/>
      <c r="B15" s="1558"/>
      <c r="C15" s="1558"/>
      <c r="D15" s="1558"/>
      <c r="E15" s="1558"/>
      <c r="F15" s="1558"/>
      <c r="G15" s="1558"/>
      <c r="H15" s="1558"/>
      <c r="I15" s="1558"/>
      <c r="J15" s="1558"/>
      <c r="K15" s="1558"/>
      <c r="L15" s="1558"/>
      <c r="M15" s="1558"/>
      <c r="N15" s="1558"/>
      <c r="O15" s="1558"/>
      <c r="P15" s="1558"/>
      <c r="Q15" s="1558"/>
      <c r="R15" s="1558"/>
      <c r="S15" s="1558"/>
      <c r="T15" s="1558"/>
      <c r="U15" s="1558"/>
      <c r="V15" s="1558"/>
      <c r="W15" s="1558"/>
      <c r="X15" s="1558"/>
      <c r="Y15" s="1558"/>
      <c r="Z15" s="1558"/>
      <c r="AA15" s="479"/>
      <c r="AB15" s="479"/>
      <c r="AC15" s="479"/>
      <c r="AD15" s="479"/>
      <c r="AE15" s="479"/>
      <c r="AF15" s="479"/>
      <c r="AG15" s="479"/>
      <c r="AH15" s="479"/>
      <c r="AI15" s="41"/>
    </row>
    <row r="16" spans="1:36">
      <c r="A16" s="40"/>
      <c r="B16" s="1559" t="s">
        <v>176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  <c r="AD16" s="1559"/>
      <c r="AE16" s="1559"/>
      <c r="AF16" s="1559"/>
      <c r="AG16" s="1559"/>
      <c r="AH16" s="1559"/>
      <c r="AI16" s="41"/>
    </row>
    <row r="17" spans="1:35" ht="6" customHeight="1">
      <c r="A17" s="40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479"/>
      <c r="AB17" s="479"/>
      <c r="AC17" s="479"/>
      <c r="AD17" s="479"/>
      <c r="AE17" s="479"/>
      <c r="AF17" s="479"/>
      <c r="AG17" s="479"/>
      <c r="AH17" s="479"/>
      <c r="AI17" s="41"/>
    </row>
    <row r="18" spans="1:35" ht="24" customHeight="1">
      <c r="A18" s="40"/>
      <c r="B18" s="1362"/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4"/>
      <c r="AI18" s="41"/>
    </row>
    <row r="19" spans="1:35">
      <c r="A19" s="40"/>
      <c r="B19" s="945"/>
      <c r="C19" s="946"/>
      <c r="D19" s="946"/>
      <c r="E19" s="946"/>
      <c r="F19" s="946"/>
      <c r="G19" s="946"/>
      <c r="H19" s="946"/>
      <c r="I19" s="946"/>
      <c r="J19" s="946"/>
      <c r="K19" s="946"/>
      <c r="L19" s="946"/>
      <c r="M19" s="946"/>
      <c r="N19" s="946"/>
      <c r="O19" s="946"/>
      <c r="P19" s="946"/>
      <c r="Q19" s="946"/>
      <c r="R19" s="946"/>
      <c r="S19" s="946"/>
      <c r="T19" s="946"/>
      <c r="U19" s="946"/>
      <c r="V19" s="946"/>
      <c r="W19" s="946"/>
      <c r="X19" s="946"/>
      <c r="Y19" s="946"/>
      <c r="Z19" s="946"/>
      <c r="AA19" s="946"/>
      <c r="AB19" s="946"/>
      <c r="AC19" s="946"/>
      <c r="AD19" s="946"/>
      <c r="AE19" s="946"/>
      <c r="AF19" s="946"/>
      <c r="AG19" s="946"/>
      <c r="AH19" s="947"/>
      <c r="AI19" s="41"/>
    </row>
    <row r="20" spans="1:35">
      <c r="A20" s="40"/>
      <c r="B20" s="1560" t="s">
        <v>740</v>
      </c>
      <c r="C20" s="1560"/>
      <c r="D20" s="1560"/>
      <c r="E20" s="1560"/>
      <c r="F20" s="1560"/>
      <c r="G20" s="1560"/>
      <c r="H20" s="1560"/>
      <c r="I20" s="1560"/>
      <c r="J20" s="1560"/>
      <c r="K20" s="1560"/>
      <c r="L20" s="1560"/>
      <c r="M20" s="1560"/>
      <c r="N20" s="1560"/>
      <c r="O20" s="1560"/>
      <c r="P20" s="1560"/>
      <c r="Q20" s="1560"/>
      <c r="R20" s="1560"/>
      <c r="S20" s="1560"/>
      <c r="T20" s="1560"/>
      <c r="U20" s="1560"/>
      <c r="V20" s="1560"/>
      <c r="W20" s="1560"/>
      <c r="X20" s="1560"/>
      <c r="Y20" s="1560"/>
      <c r="Z20" s="1560"/>
      <c r="AA20" s="1560"/>
      <c r="AB20" s="1560"/>
      <c r="AC20" s="1560"/>
      <c r="AD20" s="1560"/>
      <c r="AE20" s="1560"/>
      <c r="AF20" s="1560"/>
      <c r="AG20" s="1560"/>
      <c r="AH20" s="1560"/>
      <c r="AI20" s="41"/>
    </row>
    <row r="21" spans="1:35" ht="17.25" customHeight="1">
      <c r="A21" s="42"/>
      <c r="B21" s="1375" t="s">
        <v>589</v>
      </c>
      <c r="C21" s="1561"/>
      <c r="D21" s="1561"/>
      <c r="E21" s="1561"/>
      <c r="F21" s="1561"/>
      <c r="G21" s="1561"/>
      <c r="H21" s="1561"/>
      <c r="I21" s="1561"/>
      <c r="J21" s="1561"/>
      <c r="K21" s="1561"/>
      <c r="L21" s="1561"/>
      <c r="M21" s="1561"/>
      <c r="N21" s="1561"/>
      <c r="O21" s="1561"/>
      <c r="P21" s="1561"/>
      <c r="Q21" s="1561"/>
      <c r="R21" s="1561"/>
      <c r="S21" s="1561"/>
      <c r="T21" s="1561"/>
      <c r="U21" s="1561"/>
      <c r="V21" s="1561"/>
      <c r="W21" s="1561"/>
      <c r="X21" s="1561"/>
      <c r="Y21" s="1561"/>
      <c r="Z21" s="1561"/>
      <c r="AA21" s="1561"/>
      <c r="AB21" s="1561"/>
      <c r="AC21" s="1561"/>
      <c r="AD21" s="1561"/>
      <c r="AE21" s="1561"/>
      <c r="AF21" s="1561"/>
      <c r="AG21" s="1561"/>
      <c r="AH21" s="1561"/>
      <c r="AI21" s="41"/>
    </row>
    <row r="22" spans="1:35" ht="18.75" customHeight="1">
      <c r="A22" s="42"/>
      <c r="B22" s="1561"/>
      <c r="C22" s="1561"/>
      <c r="D22" s="1561"/>
      <c r="E22" s="1561"/>
      <c r="F22" s="1561"/>
      <c r="G22" s="1561"/>
      <c r="H22" s="1561"/>
      <c r="I22" s="1561"/>
      <c r="J22" s="1561"/>
      <c r="K22" s="1561"/>
      <c r="L22" s="1561"/>
      <c r="M22" s="1561"/>
      <c r="N22" s="1561"/>
      <c r="O22" s="1561"/>
      <c r="P22" s="1561"/>
      <c r="Q22" s="1561"/>
      <c r="R22" s="1561"/>
      <c r="S22" s="1561"/>
      <c r="T22" s="1561"/>
      <c r="U22" s="1561"/>
      <c r="V22" s="1561"/>
      <c r="W22" s="1561"/>
      <c r="X22" s="1561"/>
      <c r="Y22" s="1561"/>
      <c r="Z22" s="1561"/>
      <c r="AA22" s="1561"/>
      <c r="AB22" s="1561"/>
      <c r="AC22" s="1561"/>
      <c r="AD22" s="1561"/>
      <c r="AE22" s="1561"/>
      <c r="AF22" s="1561"/>
      <c r="AG22" s="1561"/>
      <c r="AH22" s="1561"/>
      <c r="AI22" s="41"/>
    </row>
    <row r="23" spans="1:35">
      <c r="A23" s="42"/>
      <c r="B23" s="1561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  <c r="AC23" s="1561"/>
      <c r="AD23" s="1561"/>
      <c r="AE23" s="1561"/>
      <c r="AF23" s="1561"/>
      <c r="AG23" s="1561"/>
      <c r="AH23" s="1561"/>
      <c r="AI23" s="41"/>
    </row>
    <row r="24" spans="1:35" ht="6" customHeight="1">
      <c r="A24" s="40"/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41"/>
    </row>
    <row r="25" spans="1:35" ht="24" customHeight="1">
      <c r="A25" s="40"/>
      <c r="B25" s="1562" t="s">
        <v>899</v>
      </c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4"/>
      <c r="AI25" s="41"/>
    </row>
    <row r="26" spans="1:35">
      <c r="A26" s="40"/>
      <c r="B26" s="945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46"/>
      <c r="W26" s="946"/>
      <c r="X26" s="946"/>
      <c r="Y26" s="946"/>
      <c r="Z26" s="946"/>
      <c r="AA26" s="946"/>
      <c r="AB26" s="946"/>
      <c r="AC26" s="946"/>
      <c r="AD26" s="946"/>
      <c r="AE26" s="946"/>
      <c r="AF26" s="946"/>
      <c r="AG26" s="946"/>
      <c r="AH26" s="947"/>
      <c r="AI26" s="41"/>
    </row>
    <row r="27" spans="1:35">
      <c r="A27" s="40"/>
      <c r="B27" s="1560" t="s">
        <v>177</v>
      </c>
      <c r="C27" s="1560"/>
      <c r="D27" s="1560"/>
      <c r="E27" s="1560"/>
      <c r="F27" s="1560"/>
      <c r="G27" s="1560"/>
      <c r="H27" s="1560"/>
      <c r="I27" s="1560"/>
      <c r="J27" s="1560"/>
      <c r="K27" s="1560"/>
      <c r="L27" s="1560"/>
      <c r="M27" s="1560"/>
      <c r="N27" s="1560"/>
      <c r="O27" s="1560"/>
      <c r="P27" s="1560"/>
      <c r="Q27" s="1560"/>
      <c r="R27" s="1560"/>
      <c r="S27" s="1560"/>
      <c r="T27" s="1560"/>
      <c r="U27" s="1560"/>
      <c r="V27" s="1560"/>
      <c r="W27" s="1560"/>
      <c r="X27" s="1560"/>
      <c r="Y27" s="1560"/>
      <c r="Z27" s="1560"/>
      <c r="AA27" s="1560"/>
      <c r="AB27" s="1560"/>
      <c r="AC27" s="1560"/>
      <c r="AD27" s="1560"/>
      <c r="AE27" s="1560"/>
      <c r="AF27" s="1560"/>
      <c r="AG27" s="1560"/>
      <c r="AH27" s="1560"/>
      <c r="AI27" s="41"/>
    </row>
    <row r="28" spans="1:35" ht="6" customHeight="1">
      <c r="A28" s="40"/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41"/>
    </row>
    <row r="29" spans="1:35">
      <c r="A29" s="40"/>
      <c r="B29" s="1559" t="s">
        <v>178</v>
      </c>
      <c r="C29" s="1369"/>
      <c r="D29" s="1369"/>
      <c r="E29" s="1369"/>
      <c r="F29" s="1369"/>
      <c r="G29" s="1369"/>
      <c r="H29" s="1369"/>
      <c r="I29" s="1369"/>
      <c r="J29" s="1369"/>
      <c r="K29" s="1369"/>
      <c r="L29" s="1369"/>
      <c r="M29" s="1369"/>
      <c r="N29" s="1369"/>
      <c r="O29" s="1369"/>
      <c r="P29" s="1369"/>
      <c r="Q29" s="1369"/>
      <c r="R29" s="1369"/>
      <c r="S29" s="1369"/>
      <c r="T29" s="1369"/>
      <c r="U29" s="1369"/>
      <c r="V29" s="1369"/>
      <c r="W29" s="1369"/>
      <c r="X29" s="1369"/>
      <c r="Y29" s="1369"/>
      <c r="Z29" s="1369"/>
      <c r="AA29" s="1369"/>
      <c r="AB29" s="1369"/>
      <c r="AC29" s="1369"/>
      <c r="AD29" s="1369"/>
      <c r="AE29" s="1369"/>
      <c r="AF29" s="1369"/>
      <c r="AG29" s="1369"/>
      <c r="AH29" s="1369"/>
      <c r="AI29" s="41"/>
    </row>
    <row r="30" spans="1:35" ht="6" customHeight="1">
      <c r="A30" s="40"/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41"/>
    </row>
    <row r="31" spans="1:35">
      <c r="A31" s="40"/>
      <c r="B31" s="1375" t="s">
        <v>590</v>
      </c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1375"/>
      <c r="AG31" s="1375"/>
      <c r="AH31" s="1375"/>
      <c r="AI31" s="41"/>
    </row>
    <row r="32" spans="1:35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1375"/>
      <c r="AG32" s="1375"/>
      <c r="AH32" s="1375"/>
      <c r="AI32" s="41"/>
    </row>
    <row r="33" spans="1:36">
      <c r="A33" s="40"/>
      <c r="B33" s="1375"/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1375"/>
      <c r="AG33" s="1375"/>
      <c r="AH33" s="1375"/>
      <c r="AI33" s="41"/>
    </row>
    <row r="34" spans="1:36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1375"/>
      <c r="AG34" s="1375"/>
      <c r="AH34" s="1375"/>
      <c r="AI34" s="41"/>
    </row>
    <row r="35" spans="1:36" ht="6" customHeight="1">
      <c r="A35" s="4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41"/>
    </row>
    <row r="36" spans="1:36" ht="24" customHeight="1">
      <c r="A36" s="40"/>
      <c r="B36" s="1362"/>
      <c r="C36" s="1363"/>
      <c r="D36" s="1363"/>
      <c r="E36" s="1363"/>
      <c r="F36" s="1363"/>
      <c r="G36" s="1363"/>
      <c r="H36" s="1363"/>
      <c r="I36" s="1363"/>
      <c r="J36" s="1363"/>
      <c r="K36" s="1363"/>
      <c r="L36" s="1363"/>
      <c r="M36" s="1363"/>
      <c r="N36" s="1363"/>
      <c r="O36" s="1363"/>
      <c r="P36" s="1363"/>
      <c r="Q36" s="1363"/>
      <c r="R36" s="1363"/>
      <c r="S36" s="1363"/>
      <c r="T36" s="1363"/>
      <c r="U36" s="1363"/>
      <c r="V36" s="1363"/>
      <c r="W36" s="1363"/>
      <c r="X36" s="1363"/>
      <c r="Y36" s="1363"/>
      <c r="Z36" s="1363"/>
      <c r="AA36" s="1363"/>
      <c r="AB36" s="1363"/>
      <c r="AC36" s="1363"/>
      <c r="AD36" s="1363"/>
      <c r="AE36" s="1363"/>
      <c r="AF36" s="1363"/>
      <c r="AG36" s="1363"/>
      <c r="AH36" s="1364"/>
      <c r="AI36" s="41"/>
    </row>
    <row r="37" spans="1:36">
      <c r="A37" s="40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  <c r="AD37" s="946"/>
      <c r="AE37" s="946"/>
      <c r="AF37" s="946"/>
      <c r="AG37" s="946"/>
      <c r="AH37" s="947"/>
      <c r="AI37" s="41"/>
    </row>
    <row r="38" spans="1:36" ht="6" customHeight="1">
      <c r="A38" s="4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1560"/>
      <c r="S38" s="1560"/>
      <c r="T38" s="1560"/>
      <c r="U38" s="1560"/>
      <c r="V38" s="1560"/>
      <c r="W38" s="1560"/>
      <c r="X38" s="1560"/>
      <c r="Y38" s="1560"/>
      <c r="Z38" s="1560"/>
      <c r="AA38" s="1560"/>
      <c r="AB38" s="1560"/>
      <c r="AC38" s="1560"/>
      <c r="AD38" s="1560"/>
      <c r="AE38" s="1560"/>
      <c r="AF38" s="1560"/>
      <c r="AG38" s="1560"/>
      <c r="AH38" s="1560"/>
      <c r="AI38" s="41"/>
    </row>
    <row r="39" spans="1:36" ht="16.5" customHeight="1">
      <c r="A39" s="40"/>
      <c r="B39" s="480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00"/>
      <c r="Q39" s="400"/>
      <c r="R39" s="400"/>
      <c r="S39" s="398"/>
      <c r="T39" s="402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398"/>
      <c r="AI39" s="41"/>
    </row>
    <row r="40" spans="1:36" ht="16.5" customHeight="1">
      <c r="A40" s="40"/>
      <c r="B40" s="481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8"/>
      <c r="P40" s="598"/>
      <c r="Q40" s="598"/>
      <c r="R40" s="598"/>
      <c r="S40" s="54"/>
      <c r="T40" s="402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4"/>
      <c r="AI40" s="41"/>
    </row>
    <row r="41" spans="1:36" ht="13.5" customHeight="1">
      <c r="A41" s="40"/>
      <c r="B41" s="481"/>
      <c r="C41" s="1379"/>
      <c r="D41" s="1379"/>
      <c r="E41" s="1379"/>
      <c r="F41" s="1379"/>
      <c r="G41" s="1379"/>
      <c r="H41" s="587"/>
      <c r="I41" s="273"/>
      <c r="J41" s="273"/>
      <c r="K41" s="428" t="s">
        <v>587</v>
      </c>
      <c r="L41" s="273"/>
      <c r="M41" s="273"/>
      <c r="N41" s="428" t="s">
        <v>587</v>
      </c>
      <c r="O41" s="273"/>
      <c r="P41" s="273"/>
      <c r="Q41" s="429"/>
      <c r="R41" s="429"/>
      <c r="S41" s="54"/>
      <c r="T41" s="402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4"/>
      <c r="AI41" s="41"/>
    </row>
    <row r="42" spans="1:36" ht="12.75" customHeight="1">
      <c r="A42" s="40"/>
      <c r="B42" s="482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04"/>
      <c r="P42" s="404"/>
      <c r="Q42" s="404"/>
      <c r="R42" s="404"/>
      <c r="S42" s="399"/>
      <c r="T42" s="402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399"/>
      <c r="AI42" s="41"/>
    </row>
    <row r="43" spans="1:36" ht="24.75" customHeight="1">
      <c r="A43" s="40"/>
      <c r="B43" s="1534" t="s">
        <v>179</v>
      </c>
      <c r="C43" s="1534"/>
      <c r="D43" s="1534"/>
      <c r="E43" s="1534"/>
      <c r="F43" s="1534"/>
      <c r="G43" s="1534"/>
      <c r="H43" s="1534"/>
      <c r="I43" s="1534"/>
      <c r="J43" s="1534"/>
      <c r="K43" s="1534"/>
      <c r="L43" s="1534"/>
      <c r="M43" s="1534"/>
      <c r="N43" s="1534"/>
      <c r="O43" s="1534"/>
      <c r="P43" s="1534"/>
      <c r="Q43" s="1534"/>
      <c r="R43" s="1534"/>
      <c r="S43" s="1534"/>
      <c r="T43" s="483"/>
      <c r="U43" s="1389" t="s">
        <v>727</v>
      </c>
      <c r="V43" s="1389"/>
      <c r="W43" s="1389"/>
      <c r="X43" s="1389"/>
      <c r="Y43" s="1389"/>
      <c r="Z43" s="1389"/>
      <c r="AA43" s="1389"/>
      <c r="AB43" s="1389"/>
      <c r="AC43" s="1389"/>
      <c r="AD43" s="1389"/>
      <c r="AE43" s="1389"/>
      <c r="AF43" s="1389"/>
      <c r="AG43" s="1389"/>
      <c r="AH43" s="1389"/>
      <c r="AI43" s="41"/>
      <c r="AJ43" s="484"/>
    </row>
    <row r="44" spans="1:36" ht="9" customHeight="1">
      <c r="A44" s="40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6"/>
    </row>
    <row r="45" spans="1:36" ht="6" customHeight="1">
      <c r="A45" s="40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94"/>
      <c r="AA45" s="594"/>
      <c r="AB45" s="594"/>
      <c r="AC45" s="594"/>
      <c r="AD45" s="594"/>
      <c r="AE45" s="594"/>
      <c r="AF45" s="594"/>
      <c r="AG45" s="594"/>
      <c r="AH45" s="594"/>
      <c r="AI45" s="486"/>
    </row>
    <row r="46" spans="1:36" ht="12.75" customHeight="1">
      <c r="A46" s="69"/>
      <c r="B46" s="1559" t="s">
        <v>180</v>
      </c>
      <c r="C46" s="1559"/>
      <c r="D46" s="1559"/>
      <c r="E46" s="1559"/>
      <c r="F46" s="1559"/>
      <c r="G46" s="1559"/>
      <c r="H46" s="1559"/>
      <c r="I46" s="1559"/>
      <c r="J46" s="1559"/>
      <c r="K46" s="1559"/>
      <c r="L46" s="1559"/>
      <c r="M46" s="1559"/>
      <c r="N46" s="1559"/>
      <c r="O46" s="1559"/>
      <c r="P46" s="1559"/>
      <c r="Q46" s="1559"/>
      <c r="R46" s="1559"/>
      <c r="S46" s="1559"/>
      <c r="T46" s="1559"/>
      <c r="U46" s="1559"/>
      <c r="V46" s="1559"/>
      <c r="W46" s="1559"/>
      <c r="X46" s="1559"/>
      <c r="Y46" s="1559"/>
      <c r="Z46" s="1559"/>
      <c r="AA46" s="1559"/>
      <c r="AB46" s="1559"/>
      <c r="AC46" s="1559"/>
      <c r="AD46" s="1559"/>
      <c r="AE46" s="1559"/>
      <c r="AF46" s="1559"/>
      <c r="AG46" s="1559"/>
      <c r="AH46" s="1559"/>
      <c r="AI46" s="486"/>
    </row>
    <row r="47" spans="1:36" ht="6" customHeight="1">
      <c r="A47" s="69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486"/>
    </row>
    <row r="48" spans="1:36" ht="24" customHeight="1">
      <c r="A48" s="40"/>
      <c r="B48" s="1362">
        <f>B18</f>
        <v>0</v>
      </c>
      <c r="C48" s="1363"/>
      <c r="D48" s="1363"/>
      <c r="E48" s="1363"/>
      <c r="F48" s="1363"/>
      <c r="G48" s="1363"/>
      <c r="H48" s="1363"/>
      <c r="I48" s="1363"/>
      <c r="J48" s="1363"/>
      <c r="K48" s="1363"/>
      <c r="L48" s="1363"/>
      <c r="M48" s="1363"/>
      <c r="N48" s="1363"/>
      <c r="O48" s="1363"/>
      <c r="P48" s="1363"/>
      <c r="Q48" s="1363"/>
      <c r="R48" s="1363"/>
      <c r="S48" s="1363"/>
      <c r="T48" s="1363"/>
      <c r="U48" s="1363"/>
      <c r="V48" s="1363"/>
      <c r="W48" s="1363"/>
      <c r="X48" s="1363"/>
      <c r="Y48" s="1363"/>
      <c r="Z48" s="1363"/>
      <c r="AA48" s="1363"/>
      <c r="AB48" s="1363"/>
      <c r="AC48" s="1363"/>
      <c r="AD48" s="1363"/>
      <c r="AE48" s="1363"/>
      <c r="AF48" s="1363"/>
      <c r="AG48" s="1363"/>
      <c r="AH48" s="1364"/>
      <c r="AI48" s="41"/>
    </row>
    <row r="49" spans="1:36">
      <c r="A49" s="40"/>
      <c r="B49" s="945"/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946"/>
      <c r="T49" s="946"/>
      <c r="U49" s="946"/>
      <c r="V49" s="946"/>
      <c r="W49" s="946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7"/>
      <c r="AI49" s="41"/>
    </row>
    <row r="50" spans="1:36">
      <c r="A50" s="40"/>
      <c r="B50" s="1560" t="s">
        <v>518</v>
      </c>
      <c r="C50" s="1560"/>
      <c r="D50" s="1560"/>
      <c r="E50" s="1560"/>
      <c r="F50" s="1560"/>
      <c r="G50" s="1560"/>
      <c r="H50" s="1560"/>
      <c r="I50" s="1560"/>
      <c r="J50" s="1560"/>
      <c r="K50" s="1560"/>
      <c r="L50" s="1560"/>
      <c r="M50" s="1560"/>
      <c r="N50" s="1560"/>
      <c r="O50" s="1560"/>
      <c r="P50" s="1560"/>
      <c r="Q50" s="1560"/>
      <c r="R50" s="1560"/>
      <c r="S50" s="1560"/>
      <c r="T50" s="1560"/>
      <c r="U50" s="1560"/>
      <c r="V50" s="1560"/>
      <c r="W50" s="1560"/>
      <c r="X50" s="1560"/>
      <c r="Y50" s="1560"/>
      <c r="Z50" s="1560"/>
      <c r="AA50" s="1560"/>
      <c r="AB50" s="1560"/>
      <c r="AC50" s="1560"/>
      <c r="AD50" s="1560"/>
      <c r="AE50" s="1560"/>
      <c r="AF50" s="1560"/>
      <c r="AG50" s="1560"/>
      <c r="AH50" s="1560"/>
      <c r="AI50" s="41"/>
    </row>
    <row r="51" spans="1:36" ht="6" customHeight="1">
      <c r="A51" s="69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4"/>
      <c r="AC51" s="594"/>
      <c r="AD51" s="594"/>
      <c r="AE51" s="594"/>
      <c r="AF51" s="594"/>
      <c r="AG51" s="594"/>
      <c r="AH51" s="594"/>
      <c r="AI51" s="486"/>
    </row>
    <row r="52" spans="1:36" ht="12.75" customHeight="1">
      <c r="A52" s="69"/>
      <c r="B52" s="1540" t="s">
        <v>532</v>
      </c>
      <c r="C52" s="1540"/>
      <c r="D52" s="1540"/>
      <c r="E52" s="1540"/>
      <c r="F52" s="1540"/>
      <c r="G52" s="1540"/>
      <c r="H52" s="1540"/>
      <c r="I52" s="1540"/>
      <c r="J52" s="1540"/>
      <c r="K52" s="1540"/>
      <c r="L52" s="1540"/>
      <c r="M52" s="1540"/>
      <c r="N52" s="1540"/>
      <c r="O52" s="1540"/>
      <c r="P52" s="1540"/>
      <c r="Q52" s="1540"/>
      <c r="R52" s="1540"/>
      <c r="S52" s="1540"/>
      <c r="T52" s="1540"/>
      <c r="U52" s="1540"/>
      <c r="V52" s="1540"/>
      <c r="W52" s="1540"/>
      <c r="X52" s="1540"/>
      <c r="Y52" s="1540"/>
      <c r="Z52" s="1540"/>
      <c r="AA52" s="1540"/>
      <c r="AB52" s="1540"/>
      <c r="AC52" s="1540"/>
      <c r="AD52" s="1540"/>
      <c r="AE52" s="1540"/>
      <c r="AF52" s="1540"/>
      <c r="AG52" s="1540"/>
      <c r="AH52" s="1540"/>
      <c r="AI52" s="486"/>
    </row>
    <row r="53" spans="1:36" ht="12.75" customHeight="1">
      <c r="A53" s="69"/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486"/>
    </row>
    <row r="54" spans="1:36" ht="6" customHeight="1">
      <c r="A54" s="69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486"/>
    </row>
    <row r="55" spans="1:36" ht="15.75" customHeight="1">
      <c r="A55" s="40"/>
      <c r="B55" s="480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00"/>
      <c r="Q55" s="400"/>
      <c r="R55" s="400"/>
      <c r="S55" s="398"/>
      <c r="T55" s="402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398"/>
      <c r="AI55" s="41"/>
    </row>
    <row r="56" spans="1:36" ht="15.75" customHeight="1">
      <c r="A56" s="40"/>
      <c r="B56" s="481"/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  <c r="N56" s="592"/>
      <c r="O56" s="598"/>
      <c r="P56" s="598"/>
      <c r="Q56" s="598"/>
      <c r="R56" s="598"/>
      <c r="S56" s="54"/>
      <c r="T56" s="402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4"/>
      <c r="AI56" s="41"/>
    </row>
    <row r="57" spans="1:36" ht="13.5" customHeight="1">
      <c r="A57" s="40"/>
      <c r="B57" s="481"/>
      <c r="C57" s="1379"/>
      <c r="D57" s="1379"/>
      <c r="E57" s="1379"/>
      <c r="F57" s="1379"/>
      <c r="G57" s="1379"/>
      <c r="H57" s="587"/>
      <c r="I57" s="273"/>
      <c r="J57" s="273"/>
      <c r="K57" s="428" t="s">
        <v>587</v>
      </c>
      <c r="L57" s="273"/>
      <c r="M57" s="273"/>
      <c r="N57" s="428" t="s">
        <v>587</v>
      </c>
      <c r="O57" s="273"/>
      <c r="P57" s="273"/>
      <c r="Q57" s="429"/>
      <c r="R57" s="429"/>
      <c r="S57" s="54"/>
      <c r="T57" s="402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4"/>
      <c r="AI57" s="41"/>
    </row>
    <row r="58" spans="1:36">
      <c r="A58" s="40"/>
      <c r="B58" s="482"/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04"/>
      <c r="P58" s="404"/>
      <c r="Q58" s="404"/>
      <c r="R58" s="404"/>
      <c r="S58" s="399"/>
      <c r="T58" s="402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399"/>
      <c r="AI58" s="41"/>
    </row>
    <row r="59" spans="1:36" ht="24.75" customHeight="1">
      <c r="A59" s="40"/>
      <c r="B59" s="1534" t="s">
        <v>179</v>
      </c>
      <c r="C59" s="1534"/>
      <c r="D59" s="1534"/>
      <c r="E59" s="1534"/>
      <c r="F59" s="1534"/>
      <c r="G59" s="1534"/>
      <c r="H59" s="1534"/>
      <c r="I59" s="1534"/>
      <c r="J59" s="1534"/>
      <c r="K59" s="1534"/>
      <c r="L59" s="1534"/>
      <c r="M59" s="1534"/>
      <c r="N59" s="1534"/>
      <c r="O59" s="1534"/>
      <c r="P59" s="1534"/>
      <c r="Q59" s="1534"/>
      <c r="R59" s="1534"/>
      <c r="S59" s="1534"/>
      <c r="T59" s="483"/>
      <c r="U59" s="1389" t="s">
        <v>727</v>
      </c>
      <c r="V59" s="1389"/>
      <c r="W59" s="1389"/>
      <c r="X59" s="1389"/>
      <c r="Y59" s="1389"/>
      <c r="Z59" s="1389"/>
      <c r="AA59" s="1389"/>
      <c r="AB59" s="1389"/>
      <c r="AC59" s="1389"/>
      <c r="AD59" s="1389"/>
      <c r="AE59" s="1389"/>
      <c r="AF59" s="1389"/>
      <c r="AG59" s="1389"/>
      <c r="AH59" s="1389"/>
      <c r="AI59" s="41"/>
      <c r="AJ59" s="484"/>
    </row>
    <row r="60" spans="1:36" ht="8.25" customHeight="1">
      <c r="A60" s="40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487"/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487"/>
      <c r="AC60" s="487"/>
      <c r="AD60" s="487"/>
      <c r="AE60" s="487"/>
      <c r="AF60" s="487"/>
      <c r="AG60" s="487"/>
      <c r="AH60" s="487"/>
      <c r="AI60" s="41"/>
    </row>
    <row r="61" spans="1:36" ht="12" customHeight="1">
      <c r="A61" s="1535" t="s">
        <v>591</v>
      </c>
      <c r="B61" s="1536"/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1536"/>
      <c r="Y61" s="1536"/>
      <c r="Z61" s="1536"/>
      <c r="AA61" s="1536"/>
      <c r="AB61" s="1536"/>
      <c r="AC61" s="1536"/>
      <c r="AD61" s="1536"/>
      <c r="AE61" s="1536"/>
      <c r="AF61" s="1536"/>
      <c r="AG61" s="1536"/>
      <c r="AH61" s="1536"/>
      <c r="AI61" s="488"/>
    </row>
    <row r="62" spans="1:36" ht="21" customHeight="1">
      <c r="A62" s="1537" t="s">
        <v>592</v>
      </c>
      <c r="B62" s="1538"/>
      <c r="C62" s="1538"/>
      <c r="D62" s="1538"/>
      <c r="E62" s="1538"/>
      <c r="F62" s="1538"/>
      <c r="G62" s="1538"/>
      <c r="H62" s="1538"/>
      <c r="I62" s="1538"/>
      <c r="J62" s="1538"/>
      <c r="K62" s="1538"/>
      <c r="L62" s="1538"/>
      <c r="M62" s="1538"/>
      <c r="N62" s="1538"/>
      <c r="O62" s="1538"/>
      <c r="P62" s="1538"/>
      <c r="Q62" s="1538"/>
      <c r="R62" s="1538"/>
      <c r="S62" s="1538"/>
      <c r="T62" s="1538"/>
      <c r="U62" s="1538"/>
      <c r="V62" s="1538"/>
      <c r="W62" s="1538"/>
      <c r="X62" s="1538"/>
      <c r="Y62" s="1538"/>
      <c r="Z62" s="1538"/>
      <c r="AA62" s="1538"/>
      <c r="AB62" s="1538"/>
      <c r="AC62" s="1538"/>
      <c r="AD62" s="1538"/>
      <c r="AE62" s="1538"/>
      <c r="AF62" s="1538"/>
      <c r="AG62" s="1538"/>
      <c r="AH62" s="1538"/>
      <c r="AI62" s="1539"/>
    </row>
  </sheetData>
  <sheetProtection algorithmName="SHA-512" hashValue="Lr/I0CcGbYHv9LwzMfI/xvHWbmrBaMbbEhHTTSyUbK7+oPipLKINx4AD7EX7eSwv5D3+dXG4OhlgrT0cpvXmqA==" saltValue="NXZvVlAjZbdSYc8p7MiK4w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topLeftCell="A34" zoomScale="110" zoomScaleNormal="100" zoomScaleSheetLayoutView="110" workbookViewId="0">
      <selection activeCell="B34" sqref="B34:AH34"/>
    </sheetView>
  </sheetViews>
  <sheetFormatPr defaultColWidth="9.140625" defaultRowHeight="12.75"/>
  <cols>
    <col min="1" max="1" width="2.5703125" style="397" customWidth="1"/>
    <col min="2" max="19" width="2.7109375" style="397" customWidth="1"/>
    <col min="20" max="20" width="3" style="397" customWidth="1"/>
    <col min="21" max="34" width="3.28515625" style="397" customWidth="1"/>
    <col min="35" max="35" width="2.5703125" style="397" customWidth="1"/>
    <col min="36" max="36" width="2.85546875" style="397" customWidth="1"/>
    <col min="37" max="16384" width="9.140625" style="397"/>
  </cols>
  <sheetData>
    <row r="1" spans="1:36" ht="12" customHeight="1">
      <c r="A1" s="35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8"/>
      <c r="AJ1" s="489"/>
    </row>
    <row r="2" spans="1:36" ht="15.75" customHeight="1">
      <c r="A2" s="1563"/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  <c r="W2" s="1564"/>
      <c r="X2" s="490"/>
      <c r="Y2" s="490"/>
      <c r="Z2" s="490"/>
      <c r="AA2" s="490"/>
      <c r="AB2" s="490"/>
      <c r="AC2" s="490"/>
      <c r="AD2" s="1356" t="s">
        <v>501</v>
      </c>
      <c r="AE2" s="1357"/>
      <c r="AF2" s="1357"/>
      <c r="AG2" s="1357"/>
      <c r="AH2" s="1358"/>
      <c r="AI2" s="604"/>
      <c r="AJ2" s="490"/>
    </row>
    <row r="3" spans="1:36" ht="6.75" customHeight="1">
      <c r="A3" s="1565"/>
      <c r="B3" s="1355"/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  <c r="AG3" s="1355"/>
      <c r="AH3" s="1355"/>
      <c r="AI3" s="1566"/>
      <c r="AJ3" s="491"/>
    </row>
    <row r="4" spans="1:36" ht="42" customHeight="1">
      <c r="A4" s="1549" t="s">
        <v>722</v>
      </c>
      <c r="B4" s="1567"/>
      <c r="C4" s="1567"/>
      <c r="D4" s="1567"/>
      <c r="E4" s="1567"/>
      <c r="F4" s="1567"/>
      <c r="G4" s="1567"/>
      <c r="H4" s="1567"/>
      <c r="I4" s="1567"/>
      <c r="J4" s="1567"/>
      <c r="K4" s="1567"/>
      <c r="L4" s="1567"/>
      <c r="M4" s="1567"/>
      <c r="N4" s="1567"/>
      <c r="O4" s="1567"/>
      <c r="P4" s="1567"/>
      <c r="Q4" s="1567"/>
      <c r="R4" s="1567"/>
      <c r="S4" s="1567"/>
      <c r="T4" s="1567"/>
      <c r="U4" s="1567"/>
      <c r="V4" s="1567"/>
      <c r="W4" s="1567"/>
      <c r="X4" s="1567"/>
      <c r="Y4" s="1567"/>
      <c r="Z4" s="1567"/>
      <c r="AA4" s="1567"/>
      <c r="AB4" s="1567"/>
      <c r="AC4" s="1567"/>
      <c r="AD4" s="1567"/>
      <c r="AE4" s="1567"/>
      <c r="AF4" s="1567"/>
      <c r="AG4" s="1567"/>
      <c r="AH4" s="1567"/>
      <c r="AI4" s="1568"/>
      <c r="AJ4" s="492"/>
    </row>
    <row r="5" spans="1:36" ht="6" customHeight="1">
      <c r="A5" s="1565"/>
      <c r="B5" s="1569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1355"/>
      <c r="AG5" s="1355"/>
      <c r="AH5" s="1355"/>
      <c r="AI5" s="1566"/>
      <c r="AJ5" s="491"/>
    </row>
    <row r="6" spans="1:36">
      <c r="A6" s="493"/>
      <c r="B6" s="1554" t="s">
        <v>175</v>
      </c>
      <c r="C6" s="1570"/>
      <c r="D6" s="1570"/>
      <c r="E6" s="1570"/>
      <c r="F6" s="1570"/>
      <c r="G6" s="1570"/>
      <c r="H6" s="1570"/>
      <c r="I6" s="1570"/>
      <c r="J6" s="1570"/>
      <c r="K6" s="1570"/>
      <c r="L6" s="1570"/>
      <c r="M6" s="1570"/>
      <c r="N6" s="1570"/>
      <c r="O6" s="1570"/>
      <c r="P6" s="1570"/>
      <c r="Q6" s="1570"/>
      <c r="R6" s="1570"/>
      <c r="S6" s="1570"/>
      <c r="T6" s="1570"/>
      <c r="U6" s="1570"/>
      <c r="V6" s="1570"/>
      <c r="W6" s="1570"/>
      <c r="X6" s="1570"/>
      <c r="Y6" s="1570"/>
      <c r="Z6" s="1570"/>
      <c r="AA6" s="1570"/>
      <c r="AB6" s="1570"/>
      <c r="AC6" s="1570"/>
      <c r="AD6" s="1570"/>
      <c r="AE6" s="1570"/>
      <c r="AF6" s="1570"/>
      <c r="AG6" s="1570"/>
      <c r="AH6" s="1570"/>
      <c r="AI6" s="604"/>
    </row>
    <row r="7" spans="1:36" ht="6" customHeight="1">
      <c r="A7" s="493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04"/>
    </row>
    <row r="8" spans="1:36" ht="11.25" customHeight="1">
      <c r="A8" s="494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604"/>
    </row>
    <row r="9" spans="1:36" ht="11.25" customHeight="1">
      <c r="A9" s="494"/>
      <c r="B9" s="1571"/>
      <c r="C9" s="1572"/>
      <c r="D9" s="1572"/>
      <c r="E9" s="1572"/>
      <c r="F9" s="1572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  <c r="AE9" s="1572"/>
      <c r="AF9" s="1572"/>
      <c r="AG9" s="1572"/>
      <c r="AH9" s="1573"/>
      <c r="AI9" s="604"/>
    </row>
    <row r="10" spans="1:36" ht="11.25" customHeight="1">
      <c r="A10" s="309"/>
      <c r="B10" s="1571"/>
      <c r="C10" s="1572"/>
      <c r="D10" s="1572"/>
      <c r="E10" s="1572"/>
      <c r="F10" s="1572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  <c r="AE10" s="1572"/>
      <c r="AF10" s="1572"/>
      <c r="AG10" s="1572"/>
      <c r="AH10" s="1573"/>
      <c r="AI10" s="604"/>
    </row>
    <row r="11" spans="1:36" ht="11.25" customHeight="1">
      <c r="A11" s="309"/>
      <c r="B11" s="945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7"/>
      <c r="AI11" s="604"/>
    </row>
    <row r="12" spans="1:36" ht="13.5">
      <c r="A12" s="309"/>
      <c r="B12" s="1556" t="s">
        <v>611</v>
      </c>
      <c r="C12" s="1557"/>
      <c r="D12" s="1557"/>
      <c r="E12" s="1557"/>
      <c r="F12" s="1557"/>
      <c r="G12" s="1557"/>
      <c r="H12" s="1557"/>
      <c r="I12" s="1557"/>
      <c r="J12" s="1557"/>
      <c r="K12" s="1557"/>
      <c r="L12" s="1557"/>
      <c r="M12" s="1557"/>
      <c r="N12" s="1557"/>
      <c r="O12" s="1557"/>
      <c r="P12" s="1557"/>
      <c r="Q12" s="1557"/>
      <c r="R12" s="1557"/>
      <c r="S12" s="1557"/>
      <c r="T12" s="1557"/>
      <c r="U12" s="1557"/>
      <c r="V12" s="1557"/>
      <c r="W12" s="1557"/>
      <c r="X12" s="1557"/>
      <c r="Y12" s="1557"/>
      <c r="Z12" s="1557"/>
      <c r="AA12" s="1557"/>
      <c r="AB12" s="1557"/>
      <c r="AC12" s="1557"/>
      <c r="AD12" s="1557"/>
      <c r="AE12" s="1557"/>
      <c r="AF12" s="1557"/>
      <c r="AG12" s="1557"/>
      <c r="AH12" s="1557"/>
      <c r="AI12" s="604"/>
    </row>
    <row r="13" spans="1:36" ht="6" customHeight="1">
      <c r="A13" s="493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04"/>
    </row>
    <row r="14" spans="1:36" ht="11.25" customHeight="1">
      <c r="A14" s="493"/>
      <c r="B14" s="1362"/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3"/>
      <c r="R14" s="1363"/>
      <c r="S14" s="1363"/>
      <c r="T14" s="1363"/>
      <c r="U14" s="1363"/>
      <c r="V14" s="1363"/>
      <c r="W14" s="1363"/>
      <c r="X14" s="1363"/>
      <c r="Y14" s="1363"/>
      <c r="Z14" s="1363"/>
      <c r="AA14" s="1363"/>
      <c r="AB14" s="1363"/>
      <c r="AC14" s="1363"/>
      <c r="AD14" s="1363"/>
      <c r="AE14" s="1363"/>
      <c r="AF14" s="1363"/>
      <c r="AG14" s="1363"/>
      <c r="AH14" s="1364"/>
      <c r="AI14" s="310"/>
    </row>
    <row r="15" spans="1:36" ht="11.25" customHeight="1">
      <c r="A15" s="493"/>
      <c r="B15" s="1571"/>
      <c r="C15" s="1572"/>
      <c r="D15" s="1572"/>
      <c r="E15" s="1572"/>
      <c r="F15" s="1572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3"/>
      <c r="AI15" s="310"/>
    </row>
    <row r="16" spans="1:36" ht="11.25" customHeight="1">
      <c r="A16" s="493"/>
      <c r="B16" s="1571"/>
      <c r="C16" s="1572"/>
      <c r="D16" s="1572"/>
      <c r="E16" s="1572"/>
      <c r="F16" s="1572"/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3"/>
      <c r="AI16" s="310"/>
    </row>
    <row r="17" spans="1:35" ht="11.25" customHeight="1">
      <c r="A17" s="493"/>
      <c r="B17" s="945"/>
      <c r="C17" s="946"/>
      <c r="D17" s="946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6"/>
      <c r="AB17" s="946"/>
      <c r="AC17" s="946"/>
      <c r="AD17" s="946"/>
      <c r="AE17" s="946"/>
      <c r="AF17" s="946"/>
      <c r="AG17" s="946"/>
      <c r="AH17" s="947"/>
      <c r="AI17" s="310"/>
    </row>
    <row r="18" spans="1:35" ht="13.5">
      <c r="A18" s="478"/>
      <c r="B18" s="1557" t="s">
        <v>612</v>
      </c>
      <c r="C18" s="1557"/>
      <c r="D18" s="1557"/>
      <c r="E18" s="1557"/>
      <c r="F18" s="1557"/>
      <c r="G18" s="1557"/>
      <c r="H18" s="1557"/>
      <c r="I18" s="1557"/>
      <c r="J18" s="1557"/>
      <c r="K18" s="1557"/>
      <c r="L18" s="1557"/>
      <c r="M18" s="1557"/>
      <c r="N18" s="1557"/>
      <c r="O18" s="1557"/>
      <c r="P18" s="1557"/>
      <c r="Q18" s="1557"/>
      <c r="R18" s="1557"/>
      <c r="S18" s="1557"/>
      <c r="T18" s="1557"/>
      <c r="U18" s="1557"/>
      <c r="V18" s="1557"/>
      <c r="W18" s="1557"/>
      <c r="X18" s="1557"/>
      <c r="Y18" s="1557"/>
      <c r="Z18" s="1557"/>
      <c r="AA18" s="1557"/>
      <c r="AB18" s="1557"/>
      <c r="AC18" s="1557"/>
      <c r="AD18" s="1557"/>
      <c r="AE18" s="1557"/>
      <c r="AF18" s="1557"/>
      <c r="AG18" s="1557"/>
      <c r="AH18" s="1557"/>
      <c r="AI18" s="310"/>
    </row>
    <row r="19" spans="1:35" ht="6" customHeight="1">
      <c r="A19" s="493"/>
      <c r="B19" s="1558"/>
      <c r="C19" s="1558"/>
      <c r="D19" s="1558"/>
      <c r="E19" s="1558"/>
      <c r="F19" s="1558"/>
      <c r="G19" s="1558"/>
      <c r="H19" s="1558"/>
      <c r="I19" s="1558"/>
      <c r="J19" s="1558"/>
      <c r="K19" s="1558"/>
      <c r="L19" s="1558"/>
      <c r="M19" s="1558"/>
      <c r="N19" s="1558"/>
      <c r="O19" s="1558"/>
      <c r="P19" s="1558"/>
      <c r="Q19" s="1558"/>
      <c r="R19" s="1558"/>
      <c r="S19" s="1558"/>
      <c r="T19" s="1558"/>
      <c r="U19" s="1558"/>
      <c r="V19" s="1558"/>
      <c r="W19" s="1558"/>
      <c r="X19" s="1558"/>
      <c r="Y19" s="1558"/>
      <c r="Z19" s="1558"/>
      <c r="AA19" s="479"/>
      <c r="AB19" s="479"/>
      <c r="AC19" s="479"/>
      <c r="AD19" s="479"/>
      <c r="AE19" s="479"/>
      <c r="AF19" s="479"/>
      <c r="AG19" s="479"/>
      <c r="AH19" s="479"/>
      <c r="AI19" s="310"/>
    </row>
    <row r="20" spans="1:35">
      <c r="A20" s="493"/>
      <c r="B20" s="1559" t="s">
        <v>176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  <c r="N20" s="1559"/>
      <c r="O20" s="1559"/>
      <c r="P20" s="1559"/>
      <c r="Q20" s="1559"/>
      <c r="R20" s="1559"/>
      <c r="S20" s="1559"/>
      <c r="T20" s="1559"/>
      <c r="U20" s="1559"/>
      <c r="V20" s="1559"/>
      <c r="W20" s="1559"/>
      <c r="X20" s="1559"/>
      <c r="Y20" s="1559"/>
      <c r="Z20" s="1559"/>
      <c r="AA20" s="1559"/>
      <c r="AB20" s="1559"/>
      <c r="AC20" s="1559"/>
      <c r="AD20" s="1559"/>
      <c r="AE20" s="1559"/>
      <c r="AF20" s="1559"/>
      <c r="AG20" s="1559"/>
      <c r="AH20" s="1559"/>
      <c r="AI20" s="310"/>
    </row>
    <row r="21" spans="1:35" ht="6" customHeight="1">
      <c r="A21" s="49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479"/>
      <c r="AB21" s="479"/>
      <c r="AC21" s="479"/>
      <c r="AD21" s="479"/>
      <c r="AE21" s="479"/>
      <c r="AF21" s="479"/>
      <c r="AG21" s="479"/>
      <c r="AH21" s="479"/>
      <c r="AI21" s="310"/>
    </row>
    <row r="22" spans="1:35" ht="11.25" customHeight="1">
      <c r="A22" s="493"/>
      <c r="B22" s="1362">
        <f>Zal_B_VII_B131!B18</f>
        <v>0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4"/>
      <c r="AI22" s="310"/>
    </row>
    <row r="23" spans="1:35" ht="11.25" customHeight="1">
      <c r="A23" s="493"/>
      <c r="B23" s="1571"/>
      <c r="C23" s="1572"/>
      <c r="D23" s="1572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3"/>
      <c r="AI23" s="310"/>
    </row>
    <row r="24" spans="1:35" ht="11.25" customHeight="1">
      <c r="A24" s="493"/>
      <c r="B24" s="945"/>
      <c r="C24" s="946"/>
      <c r="D24" s="946"/>
      <c r="E24" s="946"/>
      <c r="F24" s="946"/>
      <c r="G24" s="946"/>
      <c r="H24" s="946"/>
      <c r="I24" s="946"/>
      <c r="J24" s="946"/>
      <c r="K24" s="946"/>
      <c r="L24" s="946"/>
      <c r="M24" s="946"/>
      <c r="N24" s="946"/>
      <c r="O24" s="946"/>
      <c r="P24" s="946"/>
      <c r="Q24" s="946"/>
      <c r="R24" s="946"/>
      <c r="S24" s="946"/>
      <c r="T24" s="946"/>
      <c r="U24" s="946"/>
      <c r="V24" s="946"/>
      <c r="W24" s="946"/>
      <c r="X24" s="946"/>
      <c r="Y24" s="946"/>
      <c r="Z24" s="946"/>
      <c r="AA24" s="946"/>
      <c r="AB24" s="946"/>
      <c r="AC24" s="946"/>
      <c r="AD24" s="946"/>
      <c r="AE24" s="946"/>
      <c r="AF24" s="946"/>
      <c r="AG24" s="946"/>
      <c r="AH24" s="947"/>
      <c r="AI24" s="310"/>
    </row>
    <row r="25" spans="1:35">
      <c r="A25" s="493"/>
      <c r="B25" s="1560" t="s">
        <v>519</v>
      </c>
      <c r="C25" s="1560"/>
      <c r="D25" s="1560"/>
      <c r="E25" s="1560"/>
      <c r="F25" s="1560"/>
      <c r="G25" s="1560"/>
      <c r="H25" s="1560"/>
      <c r="I25" s="1560"/>
      <c r="J25" s="1560"/>
      <c r="K25" s="1560"/>
      <c r="L25" s="1560"/>
      <c r="M25" s="1560"/>
      <c r="N25" s="1560"/>
      <c r="O25" s="1560"/>
      <c r="P25" s="1560"/>
      <c r="Q25" s="1560"/>
      <c r="R25" s="1560"/>
      <c r="S25" s="1560"/>
      <c r="T25" s="1560"/>
      <c r="U25" s="1560"/>
      <c r="V25" s="1560"/>
      <c r="W25" s="1560"/>
      <c r="X25" s="1560"/>
      <c r="Y25" s="1560"/>
      <c r="Z25" s="1560"/>
      <c r="AA25" s="1560"/>
      <c r="AB25" s="1560"/>
      <c r="AC25" s="1560"/>
      <c r="AD25" s="1560"/>
      <c r="AE25" s="1560"/>
      <c r="AF25" s="1560"/>
      <c r="AG25" s="1560"/>
      <c r="AH25" s="1560"/>
      <c r="AI25" s="310"/>
    </row>
    <row r="26" spans="1:35" ht="6" customHeight="1">
      <c r="A26" s="493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2"/>
      <c r="AB26" s="612"/>
      <c r="AC26" s="612"/>
      <c r="AD26" s="612"/>
      <c r="AE26" s="612"/>
      <c r="AF26" s="612"/>
      <c r="AG26" s="612"/>
      <c r="AH26" s="612"/>
      <c r="AI26" s="310"/>
    </row>
    <row r="27" spans="1:35" ht="17.25" customHeight="1">
      <c r="A27" s="309"/>
      <c r="B27" s="1375" t="s">
        <v>594</v>
      </c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  <c r="AD27" s="1574"/>
      <c r="AE27" s="1574"/>
      <c r="AF27" s="1574"/>
      <c r="AG27" s="1574"/>
      <c r="AH27" s="1574"/>
      <c r="AI27" s="310"/>
    </row>
    <row r="28" spans="1:35" ht="22.5" customHeight="1">
      <c r="A28" s="309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  <c r="AD28" s="1574"/>
      <c r="AE28" s="1574"/>
      <c r="AF28" s="1574"/>
      <c r="AG28" s="1574"/>
      <c r="AH28" s="1574"/>
      <c r="AI28" s="310"/>
    </row>
    <row r="29" spans="1:35">
      <c r="A29" s="309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  <c r="AD29" s="1574"/>
      <c r="AE29" s="1574"/>
      <c r="AF29" s="1574"/>
      <c r="AG29" s="1574"/>
      <c r="AH29" s="1574"/>
      <c r="AI29" s="310"/>
    </row>
    <row r="30" spans="1:35" ht="6" customHeight="1">
      <c r="A30" s="493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310"/>
    </row>
    <row r="31" spans="1:35" ht="10.5" customHeight="1">
      <c r="A31" s="493"/>
      <c r="B31" s="1562" t="s">
        <v>899</v>
      </c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4"/>
      <c r="AI31" s="310"/>
    </row>
    <row r="32" spans="1:35" ht="10.5" customHeight="1">
      <c r="A32" s="493"/>
      <c r="B32" s="1571"/>
      <c r="C32" s="1572"/>
      <c r="D32" s="1572"/>
      <c r="E32" s="1572"/>
      <c r="F32" s="1572"/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3"/>
      <c r="AI32" s="310"/>
    </row>
    <row r="33" spans="1:35" ht="10.5" customHeight="1">
      <c r="A33" s="493"/>
      <c r="B33" s="945"/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946"/>
      <c r="X33" s="946"/>
      <c r="Y33" s="946"/>
      <c r="Z33" s="946"/>
      <c r="AA33" s="946"/>
      <c r="AB33" s="946"/>
      <c r="AC33" s="946"/>
      <c r="AD33" s="946"/>
      <c r="AE33" s="946"/>
      <c r="AF33" s="946"/>
      <c r="AG33" s="946"/>
      <c r="AH33" s="947"/>
      <c r="AI33" s="310"/>
    </row>
    <row r="34" spans="1:35">
      <c r="A34" s="493"/>
      <c r="B34" s="1560" t="s">
        <v>177</v>
      </c>
      <c r="C34" s="1560"/>
      <c r="D34" s="1560"/>
      <c r="E34" s="1560"/>
      <c r="F34" s="1560"/>
      <c r="G34" s="1560"/>
      <c r="H34" s="1560"/>
      <c r="I34" s="1560"/>
      <c r="J34" s="1560"/>
      <c r="K34" s="1560"/>
      <c r="L34" s="1560"/>
      <c r="M34" s="1560"/>
      <c r="N34" s="1560"/>
      <c r="O34" s="1560"/>
      <c r="P34" s="1560"/>
      <c r="Q34" s="1560"/>
      <c r="R34" s="1560"/>
      <c r="S34" s="1560"/>
      <c r="T34" s="1560"/>
      <c r="U34" s="1560"/>
      <c r="V34" s="1560"/>
      <c r="W34" s="1560"/>
      <c r="X34" s="1560"/>
      <c r="Y34" s="1560"/>
      <c r="Z34" s="1560"/>
      <c r="AA34" s="1560"/>
      <c r="AB34" s="1560"/>
      <c r="AC34" s="1560"/>
      <c r="AD34" s="1560"/>
      <c r="AE34" s="1560"/>
      <c r="AF34" s="1560"/>
      <c r="AG34" s="1560"/>
      <c r="AH34" s="1560"/>
      <c r="AI34" s="310"/>
    </row>
    <row r="35" spans="1:35" ht="6" customHeight="1">
      <c r="A35" s="493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310"/>
    </row>
    <row r="36" spans="1:35">
      <c r="A36" s="493"/>
      <c r="B36" s="1559" t="s">
        <v>181</v>
      </c>
      <c r="C36" s="1559"/>
      <c r="D36" s="1559"/>
      <c r="E36" s="1559"/>
      <c r="F36" s="1559"/>
      <c r="G36" s="1559"/>
      <c r="H36" s="1559"/>
      <c r="I36" s="1559"/>
      <c r="J36" s="1559"/>
      <c r="K36" s="1559"/>
      <c r="L36" s="1559"/>
      <c r="M36" s="1559"/>
      <c r="N36" s="1559"/>
      <c r="O36" s="1559"/>
      <c r="P36" s="1559"/>
      <c r="Q36" s="1559"/>
      <c r="R36" s="1559"/>
      <c r="S36" s="1559"/>
      <c r="T36" s="1559"/>
      <c r="U36" s="1559"/>
      <c r="V36" s="1559"/>
      <c r="W36" s="1559"/>
      <c r="X36" s="1559"/>
      <c r="Y36" s="1559"/>
      <c r="Z36" s="1559"/>
      <c r="AA36" s="1559"/>
      <c r="AB36" s="1559"/>
      <c r="AC36" s="1559"/>
      <c r="AD36" s="1559"/>
      <c r="AE36" s="1559"/>
      <c r="AF36" s="1559"/>
      <c r="AG36" s="1559"/>
      <c r="AH36" s="1559"/>
      <c r="AI36" s="310"/>
    </row>
    <row r="37" spans="1:35" ht="6" customHeight="1">
      <c r="A37" s="493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310"/>
    </row>
    <row r="38" spans="1:35">
      <c r="A38" s="493"/>
      <c r="B38" s="1375" t="s">
        <v>596</v>
      </c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310"/>
    </row>
    <row r="39" spans="1:35">
      <c r="A39" s="493"/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  <c r="AC39" s="1375"/>
      <c r="AD39" s="1375"/>
      <c r="AE39" s="1375"/>
      <c r="AF39" s="1375"/>
      <c r="AG39" s="1375"/>
      <c r="AH39" s="1375"/>
      <c r="AI39" s="310"/>
    </row>
    <row r="40" spans="1:35">
      <c r="A40" s="493"/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  <c r="AC40" s="1375"/>
      <c r="AD40" s="1375"/>
      <c r="AE40" s="1375"/>
      <c r="AF40" s="1375"/>
      <c r="AG40" s="1375"/>
      <c r="AH40" s="1375"/>
      <c r="AI40" s="310"/>
    </row>
    <row r="41" spans="1:35">
      <c r="A41" s="493"/>
      <c r="B41" s="1375"/>
      <c r="C41" s="1375"/>
      <c r="D41" s="1375"/>
      <c r="E41" s="1375"/>
      <c r="F41" s="1375"/>
      <c r="G41" s="1375"/>
      <c r="H41" s="1375"/>
      <c r="I41" s="1375"/>
      <c r="J41" s="1375"/>
      <c r="K41" s="1375"/>
      <c r="L41" s="1375"/>
      <c r="M41" s="1375"/>
      <c r="N41" s="1375"/>
      <c r="O41" s="1375"/>
      <c r="P41" s="1375"/>
      <c r="Q41" s="1375"/>
      <c r="R41" s="1375"/>
      <c r="S41" s="1375"/>
      <c r="T41" s="1375"/>
      <c r="U41" s="1375"/>
      <c r="V41" s="1375"/>
      <c r="W41" s="1375"/>
      <c r="X41" s="1375"/>
      <c r="Y41" s="1375"/>
      <c r="Z41" s="1375"/>
      <c r="AA41" s="1375"/>
      <c r="AB41" s="1375"/>
      <c r="AC41" s="1375"/>
      <c r="AD41" s="1375"/>
      <c r="AE41" s="1375"/>
      <c r="AF41" s="1375"/>
      <c r="AG41" s="1375"/>
      <c r="AH41" s="1375"/>
      <c r="AI41" s="310"/>
    </row>
    <row r="42" spans="1:35" ht="6" customHeight="1">
      <c r="A42" s="493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310"/>
    </row>
    <row r="43" spans="1:35">
      <c r="A43" s="493"/>
      <c r="B43" s="1362"/>
      <c r="C43" s="1363"/>
      <c r="D43" s="1363"/>
      <c r="E43" s="1363"/>
      <c r="F43" s="1363"/>
      <c r="G43" s="1363"/>
      <c r="H43" s="1363"/>
      <c r="I43" s="1363"/>
      <c r="J43" s="1363"/>
      <c r="K43" s="1363"/>
      <c r="L43" s="1363"/>
      <c r="M43" s="1363"/>
      <c r="N43" s="1363"/>
      <c r="O43" s="1363"/>
      <c r="P43" s="1363"/>
      <c r="Q43" s="1363"/>
      <c r="R43" s="1363"/>
      <c r="S43" s="1363"/>
      <c r="T43" s="1363"/>
      <c r="U43" s="1363"/>
      <c r="V43" s="1363"/>
      <c r="W43" s="1363"/>
      <c r="X43" s="1363"/>
      <c r="Y43" s="1363"/>
      <c r="Z43" s="1363"/>
      <c r="AA43" s="1363"/>
      <c r="AB43" s="1363"/>
      <c r="AC43" s="1363"/>
      <c r="AD43" s="1363"/>
      <c r="AE43" s="1363"/>
      <c r="AF43" s="1363"/>
      <c r="AG43" s="1363"/>
      <c r="AH43" s="1364"/>
      <c r="AI43" s="310"/>
    </row>
    <row r="44" spans="1:35">
      <c r="A44" s="493"/>
      <c r="B44" s="1571"/>
      <c r="C44" s="1572"/>
      <c r="D44" s="1572"/>
      <c r="E44" s="1572"/>
      <c r="F44" s="1572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  <c r="AE44" s="1572"/>
      <c r="AF44" s="1572"/>
      <c r="AG44" s="1572"/>
      <c r="AH44" s="1573"/>
      <c r="AI44" s="310"/>
    </row>
    <row r="45" spans="1:35">
      <c r="A45" s="493"/>
      <c r="B45" s="945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7"/>
      <c r="AI45" s="310"/>
    </row>
    <row r="46" spans="1:35" ht="6" customHeight="1">
      <c r="A46" s="493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1560"/>
      <c r="S46" s="1560"/>
      <c r="T46" s="1560"/>
      <c r="U46" s="1560"/>
      <c r="V46" s="1560"/>
      <c r="W46" s="1560"/>
      <c r="X46" s="1560"/>
      <c r="Y46" s="1560"/>
      <c r="Z46" s="1560"/>
      <c r="AA46" s="1560"/>
      <c r="AB46" s="1560"/>
      <c r="AC46" s="1560"/>
      <c r="AD46" s="1560"/>
      <c r="AE46" s="1560"/>
      <c r="AF46" s="1560"/>
      <c r="AG46" s="1560"/>
      <c r="AH46" s="1560"/>
      <c r="AI46" s="310"/>
    </row>
    <row r="47" spans="1:35" ht="16.5" customHeight="1">
      <c r="A47" s="493"/>
      <c r="B47" s="480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00"/>
      <c r="Q47" s="400"/>
      <c r="R47" s="400"/>
      <c r="S47" s="398"/>
      <c r="T47" s="402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398"/>
      <c r="AI47" s="310"/>
    </row>
    <row r="48" spans="1:35" ht="16.5" customHeight="1">
      <c r="A48" s="493"/>
      <c r="B48" s="481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5"/>
      <c r="P48" s="615"/>
      <c r="Q48" s="615"/>
      <c r="R48" s="615"/>
      <c r="S48" s="54"/>
      <c r="T48" s="402"/>
      <c r="U48" s="615"/>
      <c r="V48" s="615"/>
      <c r="W48" s="615"/>
      <c r="X48" s="615"/>
      <c r="Y48" s="615"/>
      <c r="Z48" s="615"/>
      <c r="AA48" s="615"/>
      <c r="AB48" s="615"/>
      <c r="AC48" s="615"/>
      <c r="AD48" s="615"/>
      <c r="AE48" s="615"/>
      <c r="AF48" s="615"/>
      <c r="AG48" s="615"/>
      <c r="AH48" s="54"/>
      <c r="AI48" s="310"/>
    </row>
    <row r="49" spans="1:36" ht="13.5" customHeight="1">
      <c r="A49" s="493"/>
      <c r="B49" s="481"/>
      <c r="C49" s="1379"/>
      <c r="D49" s="1379"/>
      <c r="E49" s="1379"/>
      <c r="F49" s="1379"/>
      <c r="G49" s="1379"/>
      <c r="H49" s="611"/>
      <c r="I49" s="809"/>
      <c r="J49" s="809"/>
      <c r="K49" s="810" t="s">
        <v>587</v>
      </c>
      <c r="L49" s="809"/>
      <c r="M49" s="809"/>
      <c r="N49" s="810" t="s">
        <v>587</v>
      </c>
      <c r="O49" s="811"/>
      <c r="P49" s="811"/>
      <c r="Q49" s="749"/>
      <c r="R49" s="749"/>
      <c r="S49" s="54"/>
      <c r="T49" s="402"/>
      <c r="U49" s="615"/>
      <c r="V49" s="615"/>
      <c r="W49" s="615"/>
      <c r="X49" s="615"/>
      <c r="Y49" s="615"/>
      <c r="Z49" s="615"/>
      <c r="AA49" s="615"/>
      <c r="AB49" s="615"/>
      <c r="AC49" s="615"/>
      <c r="AD49" s="615"/>
      <c r="AE49" s="615"/>
      <c r="AF49" s="615"/>
      <c r="AG49" s="615"/>
      <c r="AH49" s="54"/>
      <c r="AI49" s="310"/>
    </row>
    <row r="50" spans="1:36">
      <c r="A50" s="493"/>
      <c r="B50" s="482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04"/>
      <c r="P50" s="404"/>
      <c r="Q50" s="404"/>
      <c r="R50" s="404"/>
      <c r="S50" s="399"/>
      <c r="T50" s="402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399"/>
      <c r="AI50" s="310"/>
    </row>
    <row r="51" spans="1:36" ht="21" customHeight="1">
      <c r="A51" s="493"/>
      <c r="B51" s="1534" t="s">
        <v>179</v>
      </c>
      <c r="C51" s="1534"/>
      <c r="D51" s="1534"/>
      <c r="E51" s="1534"/>
      <c r="F51" s="1534"/>
      <c r="G51" s="1534"/>
      <c r="H51" s="1534"/>
      <c r="I51" s="1534"/>
      <c r="J51" s="1534"/>
      <c r="K51" s="1534"/>
      <c r="L51" s="1534"/>
      <c r="M51" s="1534"/>
      <c r="N51" s="1534"/>
      <c r="O51" s="1534"/>
      <c r="P51" s="1534"/>
      <c r="Q51" s="1534"/>
      <c r="R51" s="1534"/>
      <c r="S51" s="1534"/>
      <c r="T51" s="483"/>
      <c r="U51" s="1389" t="s">
        <v>728</v>
      </c>
      <c r="V51" s="1389"/>
      <c r="W51" s="1389"/>
      <c r="X51" s="1389"/>
      <c r="Y51" s="1389"/>
      <c r="Z51" s="1389"/>
      <c r="AA51" s="1389"/>
      <c r="AB51" s="1389"/>
      <c r="AC51" s="1389"/>
      <c r="AD51" s="1389"/>
      <c r="AE51" s="1389"/>
      <c r="AF51" s="1389"/>
      <c r="AG51" s="1389"/>
      <c r="AH51" s="1389"/>
      <c r="AI51" s="310"/>
      <c r="AJ51" s="495"/>
    </row>
    <row r="52" spans="1:36" ht="6" customHeight="1">
      <c r="A52" s="493"/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3"/>
      <c r="V52" s="613"/>
      <c r="W52" s="613"/>
      <c r="X52" s="613"/>
      <c r="Y52" s="613"/>
      <c r="Z52" s="613"/>
      <c r="AA52" s="613"/>
      <c r="AB52" s="613"/>
      <c r="AC52" s="613"/>
      <c r="AD52" s="613"/>
      <c r="AE52" s="613"/>
      <c r="AF52" s="613"/>
      <c r="AG52" s="613"/>
      <c r="AH52" s="613"/>
      <c r="AI52" s="496"/>
    </row>
    <row r="53" spans="1:36" ht="12.75" customHeight="1">
      <c r="A53" s="497"/>
      <c r="B53" s="1559" t="s">
        <v>182</v>
      </c>
      <c r="C53" s="1559"/>
      <c r="D53" s="1559"/>
      <c r="E53" s="1559"/>
      <c r="F53" s="1559"/>
      <c r="G53" s="1559"/>
      <c r="H53" s="1559"/>
      <c r="I53" s="1559"/>
      <c r="J53" s="1559"/>
      <c r="K53" s="1559"/>
      <c r="L53" s="1559"/>
      <c r="M53" s="1559"/>
      <c r="N53" s="1559"/>
      <c r="O53" s="1559"/>
      <c r="P53" s="1559"/>
      <c r="Q53" s="1559"/>
      <c r="R53" s="1559"/>
      <c r="S53" s="1559"/>
      <c r="T53" s="1559"/>
      <c r="U53" s="1559"/>
      <c r="V53" s="1559"/>
      <c r="W53" s="1559"/>
      <c r="X53" s="1559"/>
      <c r="Y53" s="1559"/>
      <c r="Z53" s="1559"/>
      <c r="AA53" s="1559"/>
      <c r="AB53" s="1559"/>
      <c r="AC53" s="1559"/>
      <c r="AD53" s="1559"/>
      <c r="AE53" s="1559"/>
      <c r="AF53" s="1559"/>
      <c r="AG53" s="1559"/>
      <c r="AH53" s="1559"/>
      <c r="AI53" s="496"/>
    </row>
    <row r="54" spans="1:36" ht="6" customHeight="1">
      <c r="A54" s="497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496"/>
    </row>
    <row r="55" spans="1:36">
      <c r="A55" s="493"/>
      <c r="B55" s="1362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4"/>
      <c r="AI55" s="310"/>
    </row>
    <row r="56" spans="1:36">
      <c r="A56" s="493"/>
      <c r="B56" s="1571"/>
      <c r="C56" s="1572"/>
      <c r="D56" s="1572"/>
      <c r="E56" s="1572"/>
      <c r="F56" s="1572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  <c r="AE56" s="1572"/>
      <c r="AF56" s="1572"/>
      <c r="AG56" s="1572"/>
      <c r="AH56" s="1573"/>
      <c r="AI56" s="310"/>
    </row>
    <row r="57" spans="1:36">
      <c r="A57" s="493"/>
      <c r="B57" s="945"/>
      <c r="C57" s="946"/>
      <c r="D57" s="946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946"/>
      <c r="T57" s="946"/>
      <c r="U57" s="946"/>
      <c r="V57" s="946"/>
      <c r="W57" s="946"/>
      <c r="X57" s="946"/>
      <c r="Y57" s="946"/>
      <c r="Z57" s="946"/>
      <c r="AA57" s="946"/>
      <c r="AB57" s="946"/>
      <c r="AC57" s="946"/>
      <c r="AD57" s="946"/>
      <c r="AE57" s="946"/>
      <c r="AF57" s="946"/>
      <c r="AG57" s="946"/>
      <c r="AH57" s="947"/>
      <c r="AI57" s="310"/>
    </row>
    <row r="58" spans="1:36" ht="12.75" customHeight="1">
      <c r="A58" s="493"/>
      <c r="B58" s="1560" t="s">
        <v>613</v>
      </c>
      <c r="C58" s="1560"/>
      <c r="D58" s="1560"/>
      <c r="E58" s="1560"/>
      <c r="F58" s="1560"/>
      <c r="G58" s="1560"/>
      <c r="H58" s="1560"/>
      <c r="I58" s="1560"/>
      <c r="J58" s="1560"/>
      <c r="K58" s="1560"/>
      <c r="L58" s="1560"/>
      <c r="M58" s="1560"/>
      <c r="N58" s="1560"/>
      <c r="O58" s="1560"/>
      <c r="P58" s="1560"/>
      <c r="Q58" s="1560"/>
      <c r="R58" s="1560"/>
      <c r="S58" s="1560"/>
      <c r="T58" s="1560"/>
      <c r="U58" s="1560"/>
      <c r="V58" s="1560"/>
      <c r="W58" s="1560"/>
      <c r="X58" s="1560"/>
      <c r="Y58" s="1560"/>
      <c r="Z58" s="1560"/>
      <c r="AA58" s="1560"/>
      <c r="AB58" s="1560"/>
      <c r="AC58" s="1560"/>
      <c r="AD58" s="1560"/>
      <c r="AE58" s="1560"/>
      <c r="AF58" s="1560"/>
      <c r="AG58" s="1560"/>
      <c r="AH58" s="1560"/>
      <c r="AI58" s="310"/>
    </row>
    <row r="59" spans="1:36" ht="6" customHeight="1">
      <c r="A59" s="497"/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496"/>
    </row>
    <row r="60" spans="1:36" ht="15.75" customHeight="1">
      <c r="A60" s="497"/>
      <c r="B60" s="1375" t="s">
        <v>183</v>
      </c>
      <c r="C60" s="1375"/>
      <c r="D60" s="1375"/>
      <c r="E60" s="1375"/>
      <c r="F60" s="1375"/>
      <c r="G60" s="1375"/>
      <c r="H60" s="1375"/>
      <c r="I60" s="1375"/>
      <c r="J60" s="1375"/>
      <c r="K60" s="1375"/>
      <c r="L60" s="1375"/>
      <c r="M60" s="1375"/>
      <c r="N60" s="1375"/>
      <c r="O60" s="1375"/>
      <c r="P60" s="1375"/>
      <c r="Q60" s="1375"/>
      <c r="R60" s="1375"/>
      <c r="S60" s="1375"/>
      <c r="T60" s="1375"/>
      <c r="U60" s="1375"/>
      <c r="V60" s="1375"/>
      <c r="W60" s="1375"/>
      <c r="X60" s="1375"/>
      <c r="Y60" s="1375"/>
      <c r="Z60" s="1375"/>
      <c r="AA60" s="1375"/>
      <c r="AB60" s="1375"/>
      <c r="AC60" s="1375"/>
      <c r="AD60" s="1375"/>
      <c r="AE60" s="1375"/>
      <c r="AF60" s="1375"/>
      <c r="AG60" s="1375"/>
      <c r="AH60" s="1375"/>
      <c r="AI60" s="496"/>
    </row>
    <row r="61" spans="1:36" ht="15.75" customHeight="1">
      <c r="A61" s="497"/>
      <c r="B61" s="1375"/>
      <c r="C61" s="1375"/>
      <c r="D61" s="1375"/>
      <c r="E61" s="1375"/>
      <c r="F61" s="1375"/>
      <c r="G61" s="1375"/>
      <c r="H61" s="1375"/>
      <c r="I61" s="1375"/>
      <c r="J61" s="1375"/>
      <c r="K61" s="1375"/>
      <c r="L61" s="1375"/>
      <c r="M61" s="1375"/>
      <c r="N61" s="1375"/>
      <c r="O61" s="1375"/>
      <c r="P61" s="1375"/>
      <c r="Q61" s="1375"/>
      <c r="R61" s="1375"/>
      <c r="S61" s="1375"/>
      <c r="T61" s="1375"/>
      <c r="U61" s="1375"/>
      <c r="V61" s="1375"/>
      <c r="W61" s="1375"/>
      <c r="X61" s="1375"/>
      <c r="Y61" s="1375"/>
      <c r="Z61" s="1375"/>
      <c r="AA61" s="1375"/>
      <c r="AB61" s="1375"/>
      <c r="AC61" s="1375"/>
      <c r="AD61" s="1375"/>
      <c r="AE61" s="1375"/>
      <c r="AF61" s="1375"/>
      <c r="AG61" s="1375"/>
      <c r="AH61" s="1375"/>
      <c r="AI61" s="496"/>
    </row>
    <row r="62" spans="1:36" ht="6" customHeight="1">
      <c r="A62" s="497"/>
      <c r="B62" s="613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613"/>
      <c r="S62" s="613"/>
      <c r="T62" s="613"/>
      <c r="U62" s="613"/>
      <c r="V62" s="613"/>
      <c r="W62" s="613"/>
      <c r="X62" s="613"/>
      <c r="Y62" s="613"/>
      <c r="Z62" s="613"/>
      <c r="AA62" s="613"/>
      <c r="AB62" s="613"/>
      <c r="AC62" s="613"/>
      <c r="AD62" s="613"/>
      <c r="AE62" s="613"/>
      <c r="AF62" s="613"/>
      <c r="AG62" s="613"/>
      <c r="AH62" s="613"/>
      <c r="AI62" s="496"/>
    </row>
    <row r="63" spans="1:36" ht="16.5" customHeight="1">
      <c r="A63" s="493"/>
      <c r="B63" s="480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00"/>
      <c r="Q63" s="400"/>
      <c r="R63" s="400"/>
      <c r="S63" s="398"/>
      <c r="T63" s="402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398"/>
      <c r="AI63" s="310"/>
    </row>
    <row r="64" spans="1:36" ht="16.5" customHeight="1">
      <c r="A64" s="493"/>
      <c r="B64" s="481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5"/>
      <c r="P64" s="615"/>
      <c r="Q64" s="615"/>
      <c r="R64" s="615"/>
      <c r="S64" s="54"/>
      <c r="T64" s="402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54"/>
      <c r="AI64" s="310"/>
    </row>
    <row r="65" spans="1:36" ht="13.5" customHeight="1">
      <c r="A65" s="493"/>
      <c r="B65" s="481"/>
      <c r="C65" s="1379"/>
      <c r="D65" s="1379"/>
      <c r="E65" s="1379"/>
      <c r="F65" s="1379"/>
      <c r="G65" s="1379"/>
      <c r="H65" s="611"/>
      <c r="I65" s="809"/>
      <c r="J65" s="809"/>
      <c r="K65" s="810" t="s">
        <v>587</v>
      </c>
      <c r="L65" s="809"/>
      <c r="M65" s="809"/>
      <c r="N65" s="810" t="s">
        <v>587</v>
      </c>
      <c r="O65" s="811"/>
      <c r="P65" s="811"/>
      <c r="Q65" s="749"/>
      <c r="R65" s="749"/>
      <c r="S65" s="54"/>
      <c r="T65" s="402"/>
      <c r="U65" s="615"/>
      <c r="V65" s="615"/>
      <c r="W65" s="615"/>
      <c r="X65" s="615"/>
      <c r="Y65" s="615"/>
      <c r="Z65" s="615"/>
      <c r="AA65" s="615"/>
      <c r="AB65" s="615"/>
      <c r="AC65" s="615"/>
      <c r="AD65" s="615"/>
      <c r="AE65" s="615"/>
      <c r="AF65" s="615"/>
      <c r="AG65" s="615"/>
      <c r="AH65" s="54"/>
      <c r="AI65" s="310"/>
    </row>
    <row r="66" spans="1:36">
      <c r="A66" s="493"/>
      <c r="B66" s="482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04"/>
      <c r="P66" s="404"/>
      <c r="Q66" s="404"/>
      <c r="R66" s="404"/>
      <c r="S66" s="399"/>
      <c r="T66" s="402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399"/>
      <c r="AI66" s="310"/>
    </row>
    <row r="67" spans="1:36" ht="21" customHeight="1">
      <c r="A67" s="493"/>
      <c r="B67" s="1534" t="s">
        <v>179</v>
      </c>
      <c r="C67" s="1534"/>
      <c r="D67" s="1534"/>
      <c r="E67" s="1534"/>
      <c r="F67" s="1534"/>
      <c r="G67" s="1534"/>
      <c r="H67" s="1534"/>
      <c r="I67" s="1534"/>
      <c r="J67" s="1534"/>
      <c r="K67" s="1534"/>
      <c r="L67" s="1534"/>
      <c r="M67" s="1534"/>
      <c r="N67" s="1534"/>
      <c r="O67" s="1534"/>
      <c r="P67" s="1534"/>
      <c r="Q67" s="1534"/>
      <c r="R67" s="1534"/>
      <c r="S67" s="1534"/>
      <c r="T67" s="483"/>
      <c r="U67" s="1389" t="s">
        <v>728</v>
      </c>
      <c r="V67" s="1389"/>
      <c r="W67" s="1389"/>
      <c r="X67" s="1389"/>
      <c r="Y67" s="1389"/>
      <c r="Z67" s="1389"/>
      <c r="AA67" s="1389"/>
      <c r="AB67" s="1389"/>
      <c r="AC67" s="1389"/>
      <c r="AD67" s="1389"/>
      <c r="AE67" s="1389"/>
      <c r="AF67" s="1389"/>
      <c r="AG67" s="1389"/>
      <c r="AH67" s="1389"/>
      <c r="AI67" s="310"/>
      <c r="AJ67" s="495"/>
    </row>
    <row r="68" spans="1:36" ht="15.75" customHeight="1">
      <c r="A68" s="1535" t="s">
        <v>593</v>
      </c>
      <c r="B68" s="1536"/>
      <c r="C68" s="1536"/>
      <c r="D68" s="1536"/>
      <c r="E68" s="1536"/>
      <c r="F68" s="1536"/>
      <c r="G68" s="1536"/>
      <c r="H68" s="1536"/>
      <c r="I68" s="1536"/>
      <c r="J68" s="1536"/>
      <c r="K68" s="1536"/>
      <c r="L68" s="1536"/>
      <c r="M68" s="1536"/>
      <c r="N68" s="1536"/>
      <c r="O68" s="1536"/>
      <c r="P68" s="1536"/>
      <c r="Q68" s="1536"/>
      <c r="R68" s="1536"/>
      <c r="S68" s="1536"/>
      <c r="T68" s="1536"/>
      <c r="U68" s="1536"/>
      <c r="V68" s="1536"/>
      <c r="W68" s="1536"/>
      <c r="X68" s="1536"/>
      <c r="Y68" s="1536"/>
      <c r="Z68" s="1536"/>
      <c r="AA68" s="1536"/>
      <c r="AB68" s="1536"/>
      <c r="AC68" s="1536"/>
      <c r="AD68" s="1536"/>
      <c r="AE68" s="1536"/>
      <c r="AF68" s="1536"/>
      <c r="AG68" s="1536"/>
      <c r="AH68" s="1536"/>
      <c r="AI68" s="488"/>
    </row>
    <row r="69" spans="1:36" ht="21" customHeight="1">
      <c r="A69" s="1575" t="s">
        <v>595</v>
      </c>
      <c r="B69" s="1576"/>
      <c r="C69" s="1576"/>
      <c r="D69" s="1576"/>
      <c r="E69" s="1576"/>
      <c r="F69" s="1576"/>
      <c r="G69" s="1576"/>
      <c r="H69" s="1576"/>
      <c r="I69" s="1576"/>
      <c r="J69" s="1576"/>
      <c r="K69" s="1576"/>
      <c r="L69" s="1576"/>
      <c r="M69" s="1576"/>
      <c r="N69" s="1576"/>
      <c r="O69" s="1576"/>
      <c r="P69" s="1576"/>
      <c r="Q69" s="1576"/>
      <c r="R69" s="1576"/>
      <c r="S69" s="1576"/>
      <c r="T69" s="1576"/>
      <c r="U69" s="1576"/>
      <c r="V69" s="1576"/>
      <c r="W69" s="1576"/>
      <c r="X69" s="1576"/>
      <c r="Y69" s="1576"/>
      <c r="Z69" s="1576"/>
      <c r="AA69" s="1576"/>
      <c r="AB69" s="1576"/>
      <c r="AC69" s="1576"/>
      <c r="AD69" s="1576"/>
      <c r="AE69" s="1576"/>
      <c r="AF69" s="1576"/>
      <c r="AG69" s="1576"/>
      <c r="AH69" s="1576"/>
      <c r="AI69" s="1577"/>
    </row>
  </sheetData>
  <sheetProtection algorithmName="SHA-512" hashValue="PU/8CLCVKd2HnAXbVQN6EsBF4FvnTLgpckQV8qhVVCTdtu3/XADqiwQPE+To0tn1SQUt19cYGNKNwkHRFygCzQ==" saltValue="pOEzugaXup4XtL05oZe5L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="85" zoomScaleNormal="100" zoomScaleSheetLayoutView="85" workbookViewId="0">
      <selection activeCell="B28" sqref="B28:H28"/>
    </sheetView>
  </sheetViews>
  <sheetFormatPr defaultColWidth="9.140625" defaultRowHeight="12.75"/>
  <cols>
    <col min="1" max="1" width="2.5703125" style="63" customWidth="1"/>
    <col min="2" max="2" width="3.140625" style="63" customWidth="1"/>
    <col min="3" max="3" width="58.42578125" style="63" customWidth="1"/>
    <col min="4" max="9" width="13.7109375" style="63" customWidth="1"/>
    <col min="10" max="10" width="1.7109375" style="63" customWidth="1"/>
    <col min="11" max="11" width="9" style="63" customWidth="1"/>
    <col min="12" max="16384" width="9.140625" style="63"/>
  </cols>
  <sheetData>
    <row r="1" spans="1:13" ht="15" customHeight="1">
      <c r="A1" s="62"/>
      <c r="C1" s="503"/>
    </row>
    <row r="2" spans="1:13" ht="15" customHeight="1">
      <c r="A2" s="62"/>
      <c r="C2" s="503"/>
      <c r="H2" s="499"/>
      <c r="I2" s="504" t="s">
        <v>501</v>
      </c>
    </row>
    <row r="3" spans="1:13" ht="15" customHeight="1">
      <c r="A3" s="62"/>
      <c r="C3" s="503"/>
      <c r="H3" s="499"/>
    </row>
    <row r="4" spans="1:13" ht="15" customHeight="1">
      <c r="A4" s="62"/>
      <c r="B4" s="1579" t="s">
        <v>804</v>
      </c>
      <c r="C4" s="1579"/>
      <c r="D4" s="1579"/>
      <c r="E4" s="505"/>
      <c r="F4" s="505"/>
      <c r="G4" s="505"/>
      <c r="H4" s="505"/>
      <c r="I4" s="505"/>
    </row>
    <row r="5" spans="1:13" ht="2.25" customHeight="1">
      <c r="A5" s="62"/>
      <c r="B5" s="1579"/>
      <c r="C5" s="1579"/>
      <c r="D5" s="1579"/>
      <c r="E5" s="505"/>
      <c r="F5" s="505"/>
      <c r="G5" s="505"/>
      <c r="H5" s="505"/>
      <c r="I5" s="505"/>
    </row>
    <row r="6" spans="1:13" ht="12" customHeight="1">
      <c r="A6" s="62"/>
      <c r="B6" s="1554"/>
      <c r="C6" s="1554"/>
      <c r="D6" s="1554"/>
      <c r="E6" s="1554"/>
      <c r="F6" s="1554"/>
      <c r="G6" s="1554"/>
      <c r="H6" s="1554"/>
      <c r="I6" s="1554"/>
      <c r="K6" s="492"/>
      <c r="L6" s="492"/>
      <c r="M6" s="492"/>
    </row>
    <row r="7" spans="1:13" ht="12" customHeight="1">
      <c r="A7" s="62"/>
      <c r="B7" s="501" t="s">
        <v>784</v>
      </c>
      <c r="C7" s="506" t="s">
        <v>785</v>
      </c>
      <c r="D7" s="501"/>
      <c r="E7" s="501"/>
      <c r="F7" s="501"/>
      <c r="G7" s="501"/>
      <c r="H7" s="501"/>
      <c r="I7" s="501"/>
      <c r="K7" s="492"/>
      <c r="L7" s="492"/>
      <c r="M7" s="492"/>
    </row>
    <row r="8" spans="1:13" ht="15" customHeight="1">
      <c r="A8" s="62"/>
      <c r="B8" s="1596" t="s">
        <v>786</v>
      </c>
      <c r="C8" s="1596"/>
      <c r="D8" s="1596"/>
      <c r="E8" s="1596"/>
      <c r="F8" s="1596"/>
      <c r="G8" s="1596"/>
      <c r="H8" s="1596"/>
      <c r="I8" s="1596"/>
      <c r="K8" s="507"/>
      <c r="L8" s="492"/>
      <c r="M8" s="492"/>
    </row>
    <row r="9" spans="1:13" ht="12.75" customHeight="1">
      <c r="A9" s="62"/>
      <c r="B9" s="1597" t="s">
        <v>502</v>
      </c>
      <c r="C9" s="1597"/>
      <c r="D9" s="1598" t="s">
        <v>503</v>
      </c>
      <c r="E9" s="1598"/>
      <c r="F9" s="1598"/>
      <c r="G9" s="1598"/>
      <c r="H9" s="1598"/>
      <c r="I9" s="1598"/>
      <c r="K9" s="492"/>
      <c r="L9" s="492"/>
      <c r="M9" s="492"/>
    </row>
    <row r="10" spans="1:13">
      <c r="A10" s="62"/>
      <c r="B10" s="1597"/>
      <c r="C10" s="1597"/>
      <c r="D10" s="508" t="s">
        <v>787</v>
      </c>
      <c r="E10" s="508" t="s">
        <v>788</v>
      </c>
      <c r="F10" s="508" t="s">
        <v>789</v>
      </c>
      <c r="G10" s="508" t="s">
        <v>790</v>
      </c>
      <c r="H10" s="508" t="s">
        <v>791</v>
      </c>
      <c r="I10" s="508" t="s">
        <v>792</v>
      </c>
      <c r="K10" s="492"/>
      <c r="L10" s="492"/>
      <c r="M10" s="492"/>
    </row>
    <row r="11" spans="1:13" ht="15" customHeight="1">
      <c r="A11" s="62"/>
      <c r="B11" s="1292" t="s">
        <v>843</v>
      </c>
      <c r="C11" s="1292"/>
      <c r="D11" s="753"/>
      <c r="E11" s="753"/>
      <c r="F11" s="753"/>
      <c r="G11" s="753"/>
      <c r="H11" s="753"/>
      <c r="I11" s="753"/>
      <c r="K11" s="492"/>
      <c r="L11" s="492"/>
      <c r="M11" s="492"/>
    </row>
    <row r="12" spans="1:13" ht="13.5" customHeight="1">
      <c r="A12" s="62"/>
      <c r="B12" s="1292" t="s">
        <v>793</v>
      </c>
      <c r="C12" s="1292"/>
      <c r="D12" s="754"/>
      <c r="E12" s="754"/>
      <c r="F12" s="754"/>
      <c r="G12" s="754"/>
      <c r="H12" s="754"/>
      <c r="I12" s="754"/>
      <c r="K12" s="492"/>
      <c r="L12" s="492"/>
      <c r="M12" s="492"/>
    </row>
    <row r="13" spans="1:13" ht="15" customHeight="1">
      <c r="A13" s="62"/>
      <c r="B13" s="1292" t="s">
        <v>504</v>
      </c>
      <c r="C13" s="1292"/>
      <c r="D13" s="755">
        <f>D11-D12</f>
        <v>0</v>
      </c>
      <c r="E13" s="755">
        <f t="shared" ref="E13:I13" si="0">E11-E12</f>
        <v>0</v>
      </c>
      <c r="F13" s="755">
        <f t="shared" si="0"/>
        <v>0</v>
      </c>
      <c r="G13" s="755">
        <f t="shared" si="0"/>
        <v>0</v>
      </c>
      <c r="H13" s="755">
        <f t="shared" si="0"/>
        <v>0</v>
      </c>
      <c r="I13" s="755">
        <f t="shared" si="0"/>
        <v>0</v>
      </c>
      <c r="K13" s="492"/>
      <c r="L13" s="492"/>
      <c r="M13" s="492"/>
    </row>
    <row r="14" spans="1:13" ht="15" customHeight="1">
      <c r="A14" s="62"/>
      <c r="B14" s="1292" t="s">
        <v>794</v>
      </c>
      <c r="C14" s="1292"/>
      <c r="D14" s="751"/>
      <c r="E14" s="751"/>
      <c r="F14" s="751"/>
      <c r="G14" s="751"/>
      <c r="H14" s="751"/>
      <c r="I14" s="751"/>
      <c r="K14" s="492"/>
      <c r="L14" s="492"/>
      <c r="M14" s="492"/>
    </row>
    <row r="15" spans="1:13" ht="15" customHeight="1">
      <c r="A15" s="62"/>
      <c r="B15" s="1292" t="s">
        <v>795</v>
      </c>
      <c r="C15" s="1292"/>
      <c r="D15" s="752">
        <f>D13-D14</f>
        <v>0</v>
      </c>
      <c r="E15" s="752">
        <f t="shared" ref="E15:I15" si="1">E13-E14</f>
        <v>0</v>
      </c>
      <c r="F15" s="752">
        <f t="shared" si="1"/>
        <v>0</v>
      </c>
      <c r="G15" s="752">
        <f t="shared" si="1"/>
        <v>0</v>
      </c>
      <c r="H15" s="752">
        <f t="shared" si="1"/>
        <v>0</v>
      </c>
      <c r="I15" s="752">
        <f t="shared" si="1"/>
        <v>0</v>
      </c>
      <c r="K15" s="492"/>
      <c r="L15" s="492"/>
      <c r="M15" s="492"/>
    </row>
    <row r="16" spans="1:13">
      <c r="A16" s="62"/>
      <c r="B16" s="269"/>
      <c r="C16" s="269"/>
      <c r="D16" s="269"/>
      <c r="E16" s="269"/>
      <c r="F16" s="269"/>
      <c r="G16" s="269"/>
      <c r="H16" s="269"/>
      <c r="I16" s="269"/>
      <c r="K16" s="492"/>
      <c r="L16" s="492"/>
      <c r="M16" s="492"/>
    </row>
    <row r="17" spans="1:13" ht="12.75" customHeight="1">
      <c r="A17" s="62"/>
      <c r="B17" s="1593" t="s">
        <v>796</v>
      </c>
      <c r="C17" s="1593"/>
      <c r="D17" s="1593"/>
      <c r="E17" s="1593"/>
      <c r="F17" s="1593"/>
      <c r="G17" s="1593"/>
      <c r="H17" s="1593"/>
      <c r="I17" s="269"/>
      <c r="K17" s="492"/>
      <c r="L17" s="492"/>
      <c r="M17" s="492"/>
    </row>
    <row r="18" spans="1:13">
      <c r="A18" s="62"/>
      <c r="B18" s="509"/>
      <c r="C18" s="509"/>
      <c r="D18" s="269"/>
      <c r="E18" s="269"/>
      <c r="F18" s="269"/>
      <c r="G18" s="269"/>
      <c r="H18" s="269"/>
      <c r="I18" s="269"/>
      <c r="K18" s="492"/>
      <c r="L18" s="492"/>
      <c r="M18" s="492"/>
    </row>
    <row r="19" spans="1:13">
      <c r="A19" s="62"/>
      <c r="B19" s="509" t="s">
        <v>797</v>
      </c>
      <c r="C19" s="509" t="s">
        <v>798</v>
      </c>
      <c r="D19" s="269"/>
      <c r="E19" s="269"/>
      <c r="F19" s="269"/>
      <c r="G19" s="269"/>
      <c r="H19" s="269"/>
      <c r="I19" s="269"/>
      <c r="K19" s="492"/>
      <c r="L19" s="492"/>
      <c r="M19" s="492"/>
    </row>
    <row r="20" spans="1:13">
      <c r="A20" s="62"/>
      <c r="B20" s="509"/>
      <c r="C20" s="509"/>
      <c r="D20" s="269"/>
      <c r="E20" s="269"/>
      <c r="F20" s="269"/>
      <c r="G20" s="269"/>
      <c r="H20" s="269"/>
      <c r="I20" s="269"/>
      <c r="K20" s="492"/>
      <c r="L20" s="492"/>
      <c r="M20" s="492"/>
    </row>
    <row r="21" spans="1:13" ht="6" customHeight="1">
      <c r="A21" s="62"/>
      <c r="B21" s="510"/>
      <c r="C21" s="511"/>
      <c r="D21" s="67"/>
      <c r="E21" s="67"/>
      <c r="F21" s="67"/>
      <c r="G21" s="67"/>
      <c r="H21" s="67"/>
      <c r="I21" s="68"/>
      <c r="K21" s="492"/>
      <c r="L21" s="492"/>
      <c r="M21" s="492"/>
    </row>
    <row r="22" spans="1:13" ht="12.75" customHeight="1">
      <c r="A22" s="62"/>
      <c r="B22" s="1594" t="s">
        <v>799</v>
      </c>
      <c r="C22" s="1595"/>
      <c r="D22" s="1595"/>
      <c r="E22" s="1595"/>
      <c r="F22" s="1595"/>
      <c r="G22" s="1595"/>
      <c r="H22" s="1595"/>
      <c r="I22" s="512"/>
      <c r="K22" s="492"/>
      <c r="L22" s="492"/>
      <c r="M22" s="492"/>
    </row>
    <row r="23" spans="1:13" s="397" customFormat="1" ht="6" customHeight="1">
      <c r="A23" s="62"/>
      <c r="B23" s="513"/>
      <c r="C23" s="500"/>
      <c r="D23" s="500"/>
      <c r="E23" s="500"/>
      <c r="F23" s="500"/>
      <c r="G23" s="500"/>
      <c r="H23" s="500"/>
      <c r="I23" s="57"/>
      <c r="J23" s="500"/>
      <c r="K23" s="500"/>
      <c r="L23" s="500"/>
      <c r="M23" s="500"/>
    </row>
    <row r="24" spans="1:13" s="397" customFormat="1" ht="10.5" customHeight="1">
      <c r="A24" s="62"/>
      <c r="B24" s="403"/>
      <c r="C24" s="1562" t="s">
        <v>899</v>
      </c>
      <c r="D24" s="1580"/>
      <c r="E24" s="1580"/>
      <c r="F24" s="1580"/>
      <c r="G24" s="1580"/>
      <c r="H24" s="1581"/>
      <c r="I24" s="403"/>
      <c r="J24" s="268"/>
      <c r="K24" s="268"/>
      <c r="L24" s="268"/>
      <c r="M24" s="268"/>
    </row>
    <row r="25" spans="1:13" s="397" customFormat="1" ht="10.5" customHeight="1">
      <c r="A25" s="62"/>
      <c r="B25" s="403"/>
      <c r="C25" s="1582"/>
      <c r="D25" s="1583"/>
      <c r="E25" s="1583"/>
      <c r="F25" s="1583"/>
      <c r="G25" s="1583"/>
      <c r="H25" s="1584"/>
      <c r="I25" s="403"/>
      <c r="J25" s="268"/>
      <c r="K25" s="268"/>
      <c r="L25" s="268"/>
      <c r="M25" s="268"/>
    </row>
    <row r="26" spans="1:13" s="397" customFormat="1" ht="10.5" customHeight="1">
      <c r="A26" s="62"/>
      <c r="B26" s="403"/>
      <c r="C26" s="1582"/>
      <c r="D26" s="1583"/>
      <c r="E26" s="1583"/>
      <c r="F26" s="1583"/>
      <c r="G26" s="1583"/>
      <c r="H26" s="1584"/>
      <c r="I26" s="403"/>
      <c r="J26" s="268"/>
      <c r="K26" s="268"/>
      <c r="L26" s="268"/>
      <c r="M26" s="268"/>
    </row>
    <row r="27" spans="1:13" s="397" customFormat="1" ht="10.5" customHeight="1">
      <c r="A27" s="62"/>
      <c r="B27" s="403"/>
      <c r="C27" s="1585"/>
      <c r="D27" s="1586"/>
      <c r="E27" s="1586"/>
      <c r="F27" s="1586"/>
      <c r="G27" s="1586"/>
      <c r="H27" s="1587"/>
      <c r="I27" s="403"/>
      <c r="J27" s="268"/>
      <c r="K27" s="268"/>
      <c r="L27" s="268"/>
      <c r="M27" s="268"/>
    </row>
    <row r="28" spans="1:13" s="397" customFormat="1" ht="12.75" customHeight="1">
      <c r="A28" s="62"/>
      <c r="B28" s="1588" t="s">
        <v>177</v>
      </c>
      <c r="C28" s="1560"/>
      <c r="D28" s="1560"/>
      <c r="E28" s="1560"/>
      <c r="F28" s="1560"/>
      <c r="G28" s="1560"/>
      <c r="H28" s="1560"/>
      <c r="I28" s="514"/>
      <c r="J28" s="487"/>
      <c r="K28" s="487"/>
      <c r="L28" s="487"/>
      <c r="M28" s="487"/>
    </row>
    <row r="29" spans="1:13" s="397" customFormat="1" ht="6" customHeight="1">
      <c r="A29" s="62"/>
      <c r="B29" s="513"/>
      <c r="C29" s="500"/>
      <c r="D29" s="500"/>
      <c r="E29" s="500"/>
      <c r="F29" s="500"/>
      <c r="G29" s="500"/>
      <c r="H29" s="500"/>
      <c r="I29" s="57"/>
      <c r="J29" s="500"/>
      <c r="K29" s="500"/>
      <c r="L29" s="500"/>
      <c r="M29" s="500"/>
    </row>
    <row r="30" spans="1:13" ht="14.25" customHeight="1">
      <c r="A30" s="62"/>
      <c r="B30" s="1589" t="s">
        <v>800</v>
      </c>
      <c r="C30" s="1590"/>
      <c r="D30" s="1590"/>
      <c r="E30" s="1590"/>
      <c r="F30" s="1590"/>
      <c r="G30" s="1590"/>
      <c r="H30" s="1590"/>
      <c r="I30" s="515"/>
      <c r="K30" s="492"/>
      <c r="L30" s="492"/>
      <c r="M30" s="492"/>
    </row>
    <row r="31" spans="1:13" ht="14.25" customHeight="1">
      <c r="A31" s="62"/>
      <c r="B31" s="1589"/>
      <c r="C31" s="1590"/>
      <c r="D31" s="1590"/>
      <c r="E31" s="1590"/>
      <c r="F31" s="1590"/>
      <c r="G31" s="1590"/>
      <c r="H31" s="1590"/>
      <c r="I31" s="515"/>
      <c r="K31" s="492"/>
      <c r="L31" s="492"/>
      <c r="M31" s="492"/>
    </row>
    <row r="32" spans="1:13" ht="15" customHeight="1">
      <c r="A32" s="62"/>
      <c r="B32" s="516"/>
      <c r="C32" s="517"/>
      <c r="D32" s="517"/>
      <c r="E32" s="517"/>
      <c r="F32" s="517"/>
      <c r="G32" s="517"/>
      <c r="H32" s="517"/>
      <c r="I32" s="518"/>
      <c r="K32" s="492"/>
      <c r="L32" s="492"/>
      <c r="M32" s="492"/>
    </row>
    <row r="33" spans="1:13" ht="3.75" customHeight="1">
      <c r="A33" s="62"/>
      <c r="K33" s="492"/>
      <c r="L33" s="492"/>
      <c r="M33" s="492"/>
    </row>
    <row r="34" spans="1:13" ht="3.75" customHeight="1">
      <c r="A34" s="62"/>
      <c r="K34" s="492"/>
      <c r="L34" s="492"/>
      <c r="M34" s="492"/>
    </row>
    <row r="35" spans="1:13" ht="3.75" customHeight="1">
      <c r="A35" s="62"/>
      <c r="K35" s="492"/>
      <c r="L35" s="492"/>
      <c r="M35" s="492"/>
    </row>
    <row r="36" spans="1:13" ht="10.5" customHeight="1">
      <c r="A36" s="62"/>
      <c r="B36" s="519"/>
      <c r="C36" s="520"/>
      <c r="D36" s="520"/>
      <c r="H36" s="1591"/>
      <c r="I36" s="1590"/>
      <c r="K36" s="492"/>
      <c r="L36" s="492"/>
      <c r="M36" s="492"/>
    </row>
    <row r="37" spans="1:13" ht="10.5" customHeight="1">
      <c r="A37" s="62"/>
      <c r="B37" s="519"/>
      <c r="C37" s="1592"/>
      <c r="D37" s="1592"/>
      <c r="E37" s="1592"/>
      <c r="H37" s="1591"/>
      <c r="I37" s="1590"/>
      <c r="K37" s="492"/>
      <c r="L37" s="492"/>
      <c r="M37" s="492"/>
    </row>
    <row r="38" spans="1:13" ht="12.75" customHeight="1">
      <c r="A38" s="62"/>
      <c r="B38" s="519"/>
      <c r="C38" s="521"/>
      <c r="D38" s="522"/>
      <c r="E38" s="523"/>
      <c r="F38" s="523"/>
      <c r="G38" s="523"/>
      <c r="H38" s="502"/>
      <c r="I38" s="502"/>
      <c r="J38" s="522"/>
      <c r="K38" s="492"/>
      <c r="L38" s="492"/>
      <c r="M38" s="492"/>
    </row>
    <row r="39" spans="1:13" ht="10.5" customHeight="1">
      <c r="A39" s="62"/>
      <c r="B39" s="519"/>
      <c r="C39" s="522"/>
      <c r="D39" s="522"/>
      <c r="E39" s="523"/>
      <c r="F39" s="523"/>
      <c r="J39" s="522"/>
      <c r="K39" s="492"/>
      <c r="L39" s="492"/>
      <c r="M39" s="492"/>
    </row>
    <row r="40" spans="1:13" ht="10.5" customHeight="1">
      <c r="A40" s="62"/>
      <c r="B40" s="519"/>
      <c r="C40" s="524"/>
      <c r="D40" s="525"/>
      <c r="E40" s="507"/>
      <c r="F40" s="507"/>
      <c r="I40" s="406"/>
      <c r="J40" s="522"/>
      <c r="K40" s="492"/>
      <c r="L40" s="492"/>
      <c r="M40" s="492"/>
    </row>
    <row r="41" spans="1:13">
      <c r="A41" s="62"/>
      <c r="B41" s="519"/>
      <c r="C41" s="520"/>
      <c r="D41" s="520"/>
      <c r="E41" s="520"/>
      <c r="F41" s="526" t="s">
        <v>505</v>
      </c>
      <c r="G41" s="520"/>
      <c r="H41" s="1529" t="s">
        <v>506</v>
      </c>
      <c r="I41" s="1529"/>
      <c r="J41" s="524"/>
      <c r="K41" s="492"/>
      <c r="L41" s="492"/>
      <c r="M41" s="492"/>
    </row>
    <row r="42" spans="1:13" ht="67.5" customHeight="1">
      <c r="B42" s="519"/>
      <c r="C42" s="1578"/>
      <c r="D42" s="1578"/>
      <c r="E42" s="527"/>
      <c r="F42" s="528" t="s">
        <v>507</v>
      </c>
      <c r="G42" s="520"/>
      <c r="H42" s="1516" t="s">
        <v>729</v>
      </c>
      <c r="I42" s="1516"/>
      <c r="J42" s="524"/>
      <c r="K42" s="492"/>
      <c r="L42" s="492"/>
      <c r="M42" s="492"/>
    </row>
    <row r="43" spans="1:13" ht="21.75" customHeight="1">
      <c r="B43" s="529"/>
      <c r="C43" s="530"/>
      <c r="D43" s="530"/>
      <c r="E43" s="530"/>
      <c r="F43" s="530"/>
      <c r="G43" s="401"/>
      <c r="H43" s="406"/>
      <c r="I43" s="406"/>
      <c r="J43" s="531"/>
      <c r="K43" s="492"/>
      <c r="L43" s="492"/>
      <c r="M43" s="492"/>
    </row>
    <row r="44" spans="1:13">
      <c r="H44" s="406"/>
      <c r="I44" s="406"/>
    </row>
  </sheetData>
  <sheetProtection algorithmName="SHA-512" hashValue="vfTIXIFy4gRdhHtCdKks6HdyBjus0NigddUg5zXd3E5DNv1GH/+kK+LNYg0HOHEGvl9nruICiZ3ma6UPC6zM5w==" saltValue="qoSvPBu27UqO1Cq08eGSHw==" spinCount="100000" sheet="1" objects="1" scenarios="1" formatCells="0" formatRows="0" insertRows="0" deleteRows="0"/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/>
    <dataValidation allowBlank="1" showInputMessage="1" showErrorMessage="1" promptTitle="Uwaga!" prompt="To pole automatycznie &quot;zaciąga&quot; dane z pola 2 w części B.III" sqref="C24:H2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sqref="A1:AL1"/>
    </sheetView>
  </sheetViews>
  <sheetFormatPr defaultColWidth="9.140625" defaultRowHeight="12"/>
  <cols>
    <col min="1" max="1" width="1.28515625" style="532" customWidth="1"/>
    <col min="2" max="2" width="2.42578125" style="532" customWidth="1"/>
    <col min="3" max="20" width="3" style="532" customWidth="1"/>
    <col min="21" max="22" width="2.5703125" style="532" customWidth="1"/>
    <col min="23" max="23" width="2.42578125" style="532" customWidth="1"/>
    <col min="24" max="24" width="2.28515625" style="532" customWidth="1"/>
    <col min="25" max="25" width="2.140625" style="532" customWidth="1"/>
    <col min="26" max="26" width="2.7109375" style="532" customWidth="1"/>
    <col min="27" max="27" width="2.5703125" style="532" customWidth="1"/>
    <col min="28" max="28" width="2.42578125" style="532" customWidth="1"/>
    <col min="29" max="29" width="2.28515625" style="532" customWidth="1"/>
    <col min="30" max="30" width="2.42578125" style="532" customWidth="1"/>
    <col min="31" max="31" width="3" style="532" customWidth="1"/>
    <col min="32" max="32" width="3.140625" style="532" customWidth="1"/>
    <col min="33" max="33" width="3.5703125" style="532" customWidth="1"/>
    <col min="34" max="34" width="2.140625" style="532" customWidth="1"/>
    <col min="35" max="35" width="2.85546875" style="532" customWidth="1"/>
    <col min="36" max="36" width="3.5703125" style="532" customWidth="1"/>
    <col min="37" max="37" width="2.85546875" style="532" customWidth="1"/>
    <col min="38" max="38" width="3.28515625" style="532" customWidth="1"/>
    <col min="39" max="39" width="8.7109375" style="532" customWidth="1"/>
    <col min="40" max="16384" width="9.140625" style="532"/>
  </cols>
  <sheetData>
    <row r="1" spans="1:38" ht="6.75" customHeight="1">
      <c r="A1" s="1600"/>
      <c r="B1" s="1600"/>
      <c r="C1" s="1600"/>
      <c r="D1" s="1600"/>
      <c r="E1" s="1600"/>
      <c r="F1" s="1600"/>
      <c r="G1" s="1600"/>
      <c r="H1" s="1600"/>
      <c r="I1" s="1600"/>
      <c r="J1" s="1600"/>
      <c r="K1" s="1600"/>
      <c r="L1" s="1600"/>
      <c r="M1" s="1600"/>
      <c r="N1" s="1600"/>
      <c r="O1" s="1600"/>
      <c r="P1" s="1600"/>
      <c r="Q1" s="1600"/>
      <c r="R1" s="1600"/>
      <c r="S1" s="1600"/>
      <c r="T1" s="1600"/>
      <c r="U1" s="1600"/>
      <c r="V1" s="1600"/>
      <c r="W1" s="1600"/>
      <c r="X1" s="1600"/>
      <c r="Y1" s="1600"/>
      <c r="Z1" s="1600"/>
      <c r="AA1" s="1600"/>
      <c r="AB1" s="1600"/>
      <c r="AC1" s="1600"/>
      <c r="AD1" s="1600"/>
      <c r="AE1" s="1600"/>
      <c r="AF1" s="1600"/>
      <c r="AG1" s="1600"/>
      <c r="AH1" s="1600"/>
      <c r="AI1" s="1600"/>
      <c r="AJ1" s="1600"/>
      <c r="AK1" s="1600"/>
      <c r="AL1" s="1600"/>
    </row>
    <row r="2" spans="1:38" ht="6.75" customHeight="1">
      <c r="A2" s="533"/>
      <c r="B2" s="534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  <c r="Q2" s="1601"/>
      <c r="R2" s="1601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1602"/>
      <c r="AH2" s="1602"/>
      <c r="AI2" s="1602"/>
      <c r="AJ2" s="1602"/>
      <c r="AK2" s="1602"/>
      <c r="AL2" s="535"/>
    </row>
    <row r="3" spans="1:38" ht="15.95" customHeight="1">
      <c r="A3" s="536"/>
      <c r="B3" s="620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620"/>
      <c r="T3" s="620"/>
      <c r="U3" s="620"/>
      <c r="V3" s="620"/>
      <c r="W3" s="620"/>
      <c r="X3" s="620"/>
      <c r="Y3" s="620"/>
      <c r="Z3" s="616"/>
      <c r="AA3" s="616"/>
      <c r="AB3" s="616"/>
      <c r="AC3" s="538"/>
      <c r="AD3" s="538"/>
      <c r="AE3" s="538"/>
      <c r="AF3" s="538"/>
      <c r="AG3" s="1603" t="s">
        <v>501</v>
      </c>
      <c r="AH3" s="1604"/>
      <c r="AI3" s="1604"/>
      <c r="AJ3" s="1604"/>
      <c r="AK3" s="1605"/>
      <c r="AL3" s="539"/>
    </row>
    <row r="4" spans="1:38" ht="29.25" customHeight="1">
      <c r="A4" s="1626" t="s">
        <v>772</v>
      </c>
      <c r="B4" s="1627"/>
      <c r="C4" s="1627"/>
      <c r="D4" s="1627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627"/>
      <c r="AC4" s="1627"/>
      <c r="AD4" s="1627"/>
      <c r="AE4" s="1627"/>
      <c r="AF4" s="1627"/>
      <c r="AG4" s="1627"/>
      <c r="AH4" s="1627"/>
      <c r="AI4" s="1627"/>
      <c r="AJ4" s="1627"/>
      <c r="AK4" s="1627"/>
      <c r="AL4" s="1628"/>
    </row>
    <row r="5" spans="1:38" ht="7.5" customHeight="1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2"/>
      <c r="AH5" s="542"/>
      <c r="AI5" s="542"/>
      <c r="AJ5" s="542"/>
      <c r="AK5" s="542"/>
      <c r="AL5" s="543"/>
    </row>
    <row r="6" spans="1:38" ht="10.5" customHeight="1">
      <c r="A6" s="536"/>
      <c r="B6" s="620"/>
      <c r="C6" s="1606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8"/>
      <c r="S6" s="544"/>
      <c r="T6" s="544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544"/>
      <c r="AH6" s="1615"/>
      <c r="AI6" s="1615"/>
      <c r="AJ6" s="1615"/>
      <c r="AK6" s="544"/>
      <c r="AL6" s="545"/>
    </row>
    <row r="7" spans="1:38">
      <c r="A7" s="536"/>
      <c r="B7" s="621"/>
      <c r="C7" s="1609"/>
      <c r="D7" s="1610"/>
      <c r="E7" s="1610"/>
      <c r="F7" s="1610"/>
      <c r="G7" s="1610"/>
      <c r="H7" s="1610"/>
      <c r="I7" s="1610"/>
      <c r="J7" s="1610"/>
      <c r="K7" s="1610"/>
      <c r="L7" s="1610"/>
      <c r="M7" s="1610"/>
      <c r="N7" s="1610"/>
      <c r="O7" s="1610"/>
      <c r="P7" s="1610"/>
      <c r="Q7" s="1610"/>
      <c r="R7" s="1611"/>
      <c r="S7" s="544"/>
      <c r="T7" s="544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1615"/>
      <c r="AI7" s="1615"/>
      <c r="AJ7" s="1615"/>
      <c r="AK7" s="620"/>
      <c r="AL7" s="545"/>
    </row>
    <row r="8" spans="1:38">
      <c r="A8" s="536"/>
      <c r="B8" s="544"/>
      <c r="C8" s="1609"/>
      <c r="D8" s="1610"/>
      <c r="E8" s="1610"/>
      <c r="F8" s="1610"/>
      <c r="G8" s="1610"/>
      <c r="H8" s="1610"/>
      <c r="I8" s="1610"/>
      <c r="J8" s="1610"/>
      <c r="K8" s="1610"/>
      <c r="L8" s="1610"/>
      <c r="M8" s="1610"/>
      <c r="N8" s="1610"/>
      <c r="O8" s="1610"/>
      <c r="P8" s="1610"/>
      <c r="Q8" s="1610"/>
      <c r="R8" s="1611"/>
      <c r="S8" s="544"/>
      <c r="T8" s="544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620"/>
      <c r="AL8" s="545"/>
    </row>
    <row r="9" spans="1:38">
      <c r="A9" s="536"/>
      <c r="B9" s="544"/>
      <c r="C9" s="1609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1"/>
      <c r="S9" s="544"/>
      <c r="T9" s="544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620"/>
      <c r="AL9" s="545"/>
    </row>
    <row r="10" spans="1:38" ht="15" customHeight="1">
      <c r="A10" s="536"/>
      <c r="B10" s="620"/>
      <c r="C10" s="1609"/>
      <c r="D10" s="1610"/>
      <c r="E10" s="1610"/>
      <c r="F10" s="1610"/>
      <c r="G10" s="1610"/>
      <c r="H10" s="1610"/>
      <c r="I10" s="1610"/>
      <c r="J10" s="1610"/>
      <c r="K10" s="1610"/>
      <c r="L10" s="1610"/>
      <c r="M10" s="1610"/>
      <c r="N10" s="1610"/>
      <c r="O10" s="1610"/>
      <c r="P10" s="1610"/>
      <c r="Q10" s="1610"/>
      <c r="R10" s="1611"/>
      <c r="S10" s="544"/>
      <c r="T10" s="544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620"/>
      <c r="AL10" s="545"/>
    </row>
    <row r="11" spans="1:38" ht="8.25" customHeight="1">
      <c r="A11" s="536"/>
      <c r="B11" s="620"/>
      <c r="C11" s="1612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4"/>
      <c r="S11" s="544"/>
      <c r="T11" s="544"/>
      <c r="U11" s="620"/>
      <c r="V11" s="620"/>
      <c r="W11" s="620"/>
      <c r="X11" s="620"/>
      <c r="Y11" s="620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545"/>
    </row>
    <row r="12" spans="1:38" ht="48" customHeight="1">
      <c r="A12" s="536"/>
      <c r="B12" s="620"/>
      <c r="C12" s="1616" t="s">
        <v>838</v>
      </c>
      <c r="D12" s="1616"/>
      <c r="E12" s="1616"/>
      <c r="F12" s="1616"/>
      <c r="G12" s="1616"/>
      <c r="H12" s="1616"/>
      <c r="I12" s="1616"/>
      <c r="J12" s="1616"/>
      <c r="K12" s="1616"/>
      <c r="L12" s="1616"/>
      <c r="M12" s="1616"/>
      <c r="N12" s="1616"/>
      <c r="O12" s="1616"/>
      <c r="P12" s="1616"/>
      <c r="Q12" s="1616"/>
      <c r="R12" s="1616"/>
      <c r="S12" s="548"/>
      <c r="T12" s="548"/>
      <c r="U12" s="620"/>
      <c r="V12" s="620"/>
      <c r="W12" s="620"/>
      <c r="X12" s="620"/>
      <c r="Y12" s="620"/>
      <c r="Z12" s="620"/>
      <c r="AA12" s="1600"/>
      <c r="AB12" s="1617"/>
      <c r="AC12" s="1617"/>
      <c r="AD12" s="1617"/>
      <c r="AE12" s="1617"/>
      <c r="AF12" s="1617"/>
      <c r="AG12" s="1617"/>
      <c r="AH12" s="1617"/>
      <c r="AI12" s="1617"/>
      <c r="AJ12" s="1617"/>
      <c r="AK12" s="1617"/>
      <c r="AL12" s="545"/>
    </row>
    <row r="13" spans="1:38" ht="12.75" customHeight="1">
      <c r="A13" s="536"/>
      <c r="B13" s="620"/>
      <c r="C13" s="620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620"/>
      <c r="S13" s="620"/>
      <c r="T13" s="620"/>
      <c r="U13" s="620"/>
      <c r="V13" s="620"/>
      <c r="W13" s="620"/>
      <c r="X13" s="620"/>
      <c r="Y13" s="620"/>
      <c r="Z13" s="620"/>
      <c r="AA13" s="1617"/>
      <c r="AB13" s="1617"/>
      <c r="AC13" s="1617"/>
      <c r="AD13" s="1617"/>
      <c r="AE13" s="1617"/>
      <c r="AF13" s="1617"/>
      <c r="AG13" s="1617"/>
      <c r="AH13" s="1617"/>
      <c r="AI13" s="1617"/>
      <c r="AJ13" s="1617"/>
      <c r="AK13" s="1617"/>
      <c r="AL13" s="545"/>
    </row>
    <row r="14" spans="1:38" ht="8.25" customHeight="1">
      <c r="A14" s="536"/>
      <c r="B14" s="620"/>
      <c r="C14" s="620"/>
      <c r="D14" s="620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4"/>
      <c r="R14" s="544"/>
      <c r="S14" s="544"/>
      <c r="T14" s="544"/>
      <c r="U14" s="544"/>
      <c r="V14" s="544"/>
      <c r="W14" s="620"/>
      <c r="X14" s="620"/>
      <c r="Y14" s="620"/>
      <c r="Z14" s="620"/>
      <c r="AA14" s="1617"/>
      <c r="AB14" s="1617"/>
      <c r="AC14" s="1617"/>
      <c r="AD14" s="1617"/>
      <c r="AE14" s="1617"/>
      <c r="AF14" s="1617"/>
      <c r="AG14" s="1617"/>
      <c r="AH14" s="1617"/>
      <c r="AI14" s="1617"/>
      <c r="AJ14" s="1617"/>
      <c r="AK14" s="1617"/>
      <c r="AL14" s="545"/>
    </row>
    <row r="15" spans="1:38" ht="20.25" customHeight="1">
      <c r="A15" s="536"/>
      <c r="B15" s="620"/>
      <c r="C15" s="550"/>
      <c r="D15" s="1618" t="s">
        <v>839</v>
      </c>
      <c r="E15" s="1618"/>
      <c r="F15" s="1618"/>
      <c r="G15" s="1618"/>
      <c r="H15" s="1618"/>
      <c r="I15" s="1618"/>
      <c r="J15" s="1618"/>
      <c r="K15" s="1618"/>
      <c r="L15" s="1618"/>
      <c r="M15" s="1618"/>
      <c r="N15" s="1618"/>
      <c r="O15" s="1618"/>
      <c r="P15" s="1618"/>
      <c r="Q15" s="1618"/>
      <c r="R15" s="1618"/>
      <c r="S15" s="1618"/>
      <c r="T15" s="1618"/>
      <c r="U15" s="1618"/>
      <c r="V15" s="1618"/>
      <c r="W15" s="1618"/>
      <c r="X15" s="1618"/>
      <c r="Y15" s="1618"/>
      <c r="Z15" s="1618"/>
      <c r="AA15" s="1618"/>
      <c r="AB15" s="1618"/>
      <c r="AC15" s="1618"/>
      <c r="AD15" s="1618"/>
      <c r="AE15" s="1618"/>
      <c r="AF15" s="1618"/>
      <c r="AG15" s="1618"/>
      <c r="AH15" s="1618"/>
      <c r="AI15" s="1618"/>
      <c r="AJ15" s="1618"/>
      <c r="AK15" s="1618"/>
      <c r="AL15" s="545"/>
    </row>
    <row r="16" spans="1:38" ht="21" customHeight="1">
      <c r="A16" s="536"/>
      <c r="B16" s="620"/>
      <c r="C16" s="547"/>
      <c r="D16" s="1618"/>
      <c r="E16" s="1618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  <c r="AD16" s="1618"/>
      <c r="AE16" s="1618"/>
      <c r="AF16" s="1618"/>
      <c r="AG16" s="1618"/>
      <c r="AH16" s="1618"/>
      <c r="AI16" s="1618"/>
      <c r="AJ16" s="1618"/>
      <c r="AK16" s="1618"/>
      <c r="AL16" s="545"/>
    </row>
    <row r="17" spans="1:38">
      <c r="A17" s="536"/>
      <c r="B17" s="620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5"/>
    </row>
    <row r="18" spans="1:38" ht="15" customHeight="1">
      <c r="A18" s="536"/>
      <c r="B18" s="62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45"/>
    </row>
    <row r="19" spans="1:38" ht="27.75" customHeight="1">
      <c r="A19" s="536"/>
      <c r="B19" s="620"/>
      <c r="C19" s="1619" t="s">
        <v>840</v>
      </c>
      <c r="D19" s="1619"/>
      <c r="E19" s="1619"/>
      <c r="F19" s="1619"/>
      <c r="G19" s="1619"/>
      <c r="H19" s="1619"/>
      <c r="I19" s="1619"/>
      <c r="J19" s="1619"/>
      <c r="K19" s="1619"/>
      <c r="L19" s="1619"/>
      <c r="M19" s="1619"/>
      <c r="N19" s="1619"/>
      <c r="O19" s="1619"/>
      <c r="P19" s="1619"/>
      <c r="Q19" s="1619"/>
      <c r="R19" s="1619"/>
      <c r="S19" s="1619"/>
      <c r="T19" s="1619"/>
      <c r="U19" s="1619"/>
      <c r="V19" s="1619"/>
      <c r="W19" s="1619"/>
      <c r="X19" s="1619"/>
      <c r="Y19" s="1619"/>
      <c r="Z19" s="1619"/>
      <c r="AA19" s="1619"/>
      <c r="AB19" s="1619"/>
      <c r="AC19" s="1619"/>
      <c r="AD19" s="1619"/>
      <c r="AE19" s="1619"/>
      <c r="AF19" s="1619"/>
      <c r="AG19" s="1619"/>
      <c r="AH19" s="1619"/>
      <c r="AI19" s="1619"/>
      <c r="AJ19" s="1619"/>
      <c r="AK19" s="1619"/>
      <c r="AL19" s="545"/>
    </row>
    <row r="20" spans="1:38" ht="11.25" customHeight="1">
      <c r="A20" s="536"/>
      <c r="B20" s="620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545"/>
    </row>
    <row r="21" spans="1:38" ht="21" customHeight="1">
      <c r="A21" s="536"/>
      <c r="B21" s="620"/>
      <c r="C21" s="1620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1621"/>
      <c r="AJ21" s="1621"/>
      <c r="AK21" s="1622"/>
      <c r="AL21" s="545"/>
    </row>
    <row r="22" spans="1:38" ht="21" customHeight="1">
      <c r="A22" s="536"/>
      <c r="B22" s="620"/>
      <c r="C22" s="1623"/>
      <c r="D22" s="1624"/>
      <c r="E22" s="1624"/>
      <c r="F22" s="1624"/>
      <c r="G22" s="1624"/>
      <c r="H22" s="1624"/>
      <c r="I22" s="1624"/>
      <c r="J22" s="1624"/>
      <c r="K22" s="1624"/>
      <c r="L22" s="1624"/>
      <c r="M22" s="1624"/>
      <c r="N22" s="1624"/>
      <c r="O22" s="1624"/>
      <c r="P22" s="1624"/>
      <c r="Q22" s="1624"/>
      <c r="R22" s="1624"/>
      <c r="S22" s="1624"/>
      <c r="T22" s="1624"/>
      <c r="U22" s="1624"/>
      <c r="V22" s="1624"/>
      <c r="W22" s="1624"/>
      <c r="X22" s="1624"/>
      <c r="Y22" s="1624"/>
      <c r="Z22" s="1624"/>
      <c r="AA22" s="1624"/>
      <c r="AB22" s="1624"/>
      <c r="AC22" s="1624"/>
      <c r="AD22" s="1624"/>
      <c r="AE22" s="1624"/>
      <c r="AF22" s="1624"/>
      <c r="AG22" s="1624"/>
      <c r="AH22" s="1624"/>
      <c r="AI22" s="1624"/>
      <c r="AJ22" s="1624"/>
      <c r="AK22" s="1625"/>
      <c r="AL22" s="545"/>
    </row>
    <row r="23" spans="1:38" ht="23.25" customHeight="1">
      <c r="A23" s="536"/>
      <c r="B23" s="620"/>
      <c r="C23" s="620"/>
      <c r="D23" s="620"/>
      <c r="E23" s="620"/>
      <c r="F23" s="620"/>
      <c r="G23" s="620"/>
      <c r="H23" s="620"/>
      <c r="I23" s="1599" t="s">
        <v>774</v>
      </c>
      <c r="J23" s="1599"/>
      <c r="K23" s="1599"/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599"/>
      <c r="W23" s="1599"/>
      <c r="X23" s="1599"/>
      <c r="Y23" s="1599"/>
      <c r="Z23" s="1599"/>
      <c r="AA23" s="1599"/>
      <c r="AB23" s="1599"/>
      <c r="AC23" s="1599"/>
      <c r="AD23" s="1599"/>
      <c r="AE23" s="1599"/>
      <c r="AF23" s="1599"/>
      <c r="AG23" s="1599"/>
      <c r="AH23" s="1599"/>
      <c r="AI23" s="620"/>
      <c r="AJ23" s="620"/>
      <c r="AK23" s="620"/>
      <c r="AL23" s="545"/>
    </row>
    <row r="24" spans="1:38" ht="17.25" customHeight="1">
      <c r="A24" s="536"/>
      <c r="B24" s="620"/>
      <c r="C24" s="620"/>
      <c r="D24" s="620"/>
      <c r="E24" s="620"/>
      <c r="F24" s="620"/>
      <c r="G24" s="620"/>
      <c r="H24" s="620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20"/>
      <c r="AJ24" s="620"/>
      <c r="AK24" s="620"/>
      <c r="AL24" s="545"/>
    </row>
    <row r="25" spans="1:38">
      <c r="A25" s="536"/>
      <c r="B25" s="620"/>
      <c r="C25" s="1630" t="s">
        <v>514</v>
      </c>
      <c r="D25" s="1630"/>
      <c r="E25" s="1630"/>
      <c r="F25" s="1630"/>
      <c r="G25" s="1630"/>
      <c r="H25" s="1630"/>
      <c r="I25" s="1630"/>
      <c r="J25" s="1630"/>
      <c r="K25" s="1630"/>
      <c r="L25" s="1630"/>
      <c r="M25" s="1630"/>
      <c r="N25" s="1630"/>
      <c r="O25" s="1630"/>
      <c r="P25" s="1630"/>
      <c r="Q25" s="1630"/>
      <c r="R25" s="1630"/>
      <c r="S25" s="1570"/>
      <c r="T25" s="1570"/>
      <c r="U25" s="1570"/>
      <c r="V25" s="1570"/>
      <c r="W25" s="1570"/>
      <c r="X25" s="1570"/>
      <c r="Y25" s="1570"/>
      <c r="Z25" s="1570"/>
      <c r="AA25" s="1570"/>
      <c r="AB25" s="1570"/>
      <c r="AC25" s="1570"/>
      <c r="AD25" s="1570"/>
      <c r="AE25" s="1570"/>
      <c r="AF25" s="1570"/>
      <c r="AG25" s="1570"/>
      <c r="AH25" s="1570"/>
      <c r="AI25" s="1570"/>
      <c r="AJ25" s="1570"/>
      <c r="AK25" s="1570"/>
      <c r="AL25" s="545"/>
    </row>
    <row r="26" spans="1:38">
      <c r="A26" s="536"/>
      <c r="B26" s="620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545"/>
    </row>
    <row r="27" spans="1:38" ht="42.75" customHeight="1">
      <c r="A27" s="536"/>
      <c r="B27" s="620"/>
      <c r="C27" s="1631"/>
      <c r="D27" s="1632"/>
      <c r="E27" s="1632"/>
      <c r="F27" s="1632"/>
      <c r="G27" s="1632"/>
      <c r="H27" s="1632"/>
      <c r="I27" s="1632"/>
      <c r="J27" s="1632"/>
      <c r="K27" s="1632"/>
      <c r="L27" s="1632"/>
      <c r="M27" s="1632"/>
      <c r="N27" s="1632"/>
      <c r="O27" s="1632"/>
      <c r="P27" s="1632"/>
      <c r="Q27" s="1632"/>
      <c r="R27" s="1632"/>
      <c r="S27" s="1632"/>
      <c r="T27" s="1632"/>
      <c r="U27" s="1632"/>
      <c r="V27" s="1632"/>
      <c r="W27" s="1632"/>
      <c r="X27" s="1632"/>
      <c r="Y27" s="1632"/>
      <c r="Z27" s="1632"/>
      <c r="AA27" s="1632"/>
      <c r="AB27" s="1632"/>
      <c r="AC27" s="1632"/>
      <c r="AD27" s="1632"/>
      <c r="AE27" s="1632"/>
      <c r="AF27" s="1632"/>
      <c r="AG27" s="1632"/>
      <c r="AH27" s="1632"/>
      <c r="AI27" s="1632"/>
      <c r="AJ27" s="1632"/>
      <c r="AK27" s="1633"/>
      <c r="AL27" s="545"/>
    </row>
    <row r="28" spans="1:38" ht="33" customHeight="1">
      <c r="A28" s="536"/>
      <c r="B28" s="620"/>
      <c r="C28" s="1634" t="s">
        <v>773</v>
      </c>
      <c r="D28" s="1634"/>
      <c r="E28" s="1634"/>
      <c r="F28" s="1634"/>
      <c r="G28" s="1634"/>
      <c r="H28" s="1634"/>
      <c r="I28" s="1634"/>
      <c r="J28" s="1634"/>
      <c r="K28" s="1634"/>
      <c r="L28" s="1634"/>
      <c r="M28" s="1634"/>
      <c r="N28" s="1634"/>
      <c r="O28" s="1634"/>
      <c r="P28" s="1634"/>
      <c r="Q28" s="1634"/>
      <c r="R28" s="1634"/>
      <c r="S28" s="1634"/>
      <c r="T28" s="1634"/>
      <c r="U28" s="1634"/>
      <c r="V28" s="1634"/>
      <c r="W28" s="1634"/>
      <c r="X28" s="1634"/>
      <c r="Y28" s="1634"/>
      <c r="Z28" s="1634"/>
      <c r="AA28" s="1634"/>
      <c r="AB28" s="1634"/>
      <c r="AC28" s="1634"/>
      <c r="AD28" s="1634"/>
      <c r="AE28" s="1634"/>
      <c r="AF28" s="1634"/>
      <c r="AG28" s="1634"/>
      <c r="AH28" s="1634"/>
      <c r="AI28" s="1634"/>
      <c r="AJ28" s="1634"/>
      <c r="AK28" s="1634"/>
      <c r="AL28" s="551"/>
    </row>
    <row r="29" spans="1:38" ht="13.5" customHeight="1">
      <c r="A29" s="536"/>
      <c r="B29" s="620"/>
      <c r="C29" s="1619"/>
      <c r="D29" s="1619"/>
      <c r="E29" s="1619"/>
      <c r="F29" s="1619"/>
      <c r="G29" s="1619"/>
      <c r="H29" s="1619"/>
      <c r="I29" s="1619"/>
      <c r="J29" s="1619"/>
      <c r="K29" s="1619"/>
      <c r="L29" s="1619"/>
      <c r="M29" s="1619"/>
      <c r="N29" s="1619"/>
      <c r="O29" s="1619"/>
      <c r="P29" s="1619"/>
      <c r="Q29" s="1619"/>
      <c r="R29" s="1619"/>
      <c r="S29" s="1619"/>
      <c r="T29" s="1619"/>
      <c r="U29" s="1619"/>
      <c r="V29" s="1619"/>
      <c r="W29" s="1619"/>
      <c r="X29" s="1619"/>
      <c r="Y29" s="1619"/>
      <c r="Z29" s="1619"/>
      <c r="AA29" s="1619"/>
      <c r="AB29" s="1619"/>
      <c r="AC29" s="1619"/>
      <c r="AD29" s="1619"/>
      <c r="AE29" s="1619"/>
      <c r="AF29" s="1619"/>
      <c r="AG29" s="1619"/>
      <c r="AH29" s="1619"/>
      <c r="AI29" s="1619"/>
      <c r="AJ29" s="1619"/>
      <c r="AK29" s="1619"/>
      <c r="AL29" s="545"/>
    </row>
    <row r="30" spans="1:38" ht="12" customHeight="1">
      <c r="A30" s="536"/>
      <c r="B30" s="62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45"/>
    </row>
    <row r="31" spans="1:38" ht="12" customHeight="1">
      <c r="A31" s="536"/>
      <c r="B31" s="62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45"/>
    </row>
    <row r="32" spans="1:38" ht="13.5" customHeight="1">
      <c r="A32" s="536"/>
      <c r="B32" s="620"/>
      <c r="C32" s="480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00"/>
      <c r="R32" s="400"/>
      <c r="S32" s="400"/>
      <c r="T32" s="398"/>
      <c r="U32" s="402"/>
      <c r="V32" s="1380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H32" s="1381"/>
      <c r="AI32" s="1381"/>
      <c r="AJ32" s="1381"/>
      <c r="AK32" s="1382"/>
      <c r="AL32" s="545"/>
    </row>
    <row r="33" spans="1:38" ht="13.5" customHeight="1">
      <c r="A33" s="536"/>
      <c r="B33" s="620"/>
      <c r="C33" s="481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5"/>
      <c r="Q33" s="615"/>
      <c r="R33" s="615"/>
      <c r="S33" s="615"/>
      <c r="T33" s="54"/>
      <c r="U33" s="402"/>
      <c r="V33" s="1383"/>
      <c r="W33" s="1384"/>
      <c r="X33" s="1384"/>
      <c r="Y33" s="1384"/>
      <c r="Z33" s="1384"/>
      <c r="AA33" s="1384"/>
      <c r="AB33" s="1384"/>
      <c r="AC33" s="1384"/>
      <c r="AD33" s="1384"/>
      <c r="AE33" s="1384"/>
      <c r="AF33" s="1384"/>
      <c r="AG33" s="1384"/>
      <c r="AH33" s="1384"/>
      <c r="AI33" s="1384"/>
      <c r="AJ33" s="1384"/>
      <c r="AK33" s="1385"/>
      <c r="AL33" s="545"/>
    </row>
    <row r="34" spans="1:38" ht="13.5" customHeight="1">
      <c r="A34" s="536"/>
      <c r="B34" s="620"/>
      <c r="C34" s="481"/>
      <c r="D34" s="1379"/>
      <c r="E34" s="1379"/>
      <c r="F34" s="1379"/>
      <c r="G34" s="1379"/>
      <c r="H34" s="1379"/>
      <c r="I34" s="611"/>
      <c r="J34" s="273"/>
      <c r="K34" s="273"/>
      <c r="L34" s="428" t="s">
        <v>587</v>
      </c>
      <c r="M34" s="273"/>
      <c r="N34" s="273"/>
      <c r="O34" s="428" t="s">
        <v>587</v>
      </c>
      <c r="P34" s="643">
        <v>2</v>
      </c>
      <c r="Q34" s="643">
        <v>0</v>
      </c>
      <c r="R34" s="429"/>
      <c r="S34" s="429"/>
      <c r="T34" s="54"/>
      <c r="U34" s="402"/>
      <c r="V34" s="1383"/>
      <c r="W34" s="1384"/>
      <c r="X34" s="1384"/>
      <c r="Y34" s="1384"/>
      <c r="Z34" s="1384"/>
      <c r="AA34" s="1384"/>
      <c r="AB34" s="1384"/>
      <c r="AC34" s="1384"/>
      <c r="AD34" s="1384"/>
      <c r="AE34" s="1384"/>
      <c r="AF34" s="1384"/>
      <c r="AG34" s="1384"/>
      <c r="AH34" s="1384"/>
      <c r="AI34" s="1384"/>
      <c r="AJ34" s="1384"/>
      <c r="AK34" s="1385"/>
      <c r="AL34" s="545"/>
    </row>
    <row r="35" spans="1:38" ht="13.5" customHeight="1">
      <c r="A35" s="536"/>
      <c r="B35" s="620"/>
      <c r="C35" s="482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04"/>
      <c r="Q35" s="404"/>
      <c r="R35" s="404"/>
      <c r="S35" s="404"/>
      <c r="T35" s="399"/>
      <c r="U35" s="402"/>
      <c r="V35" s="1386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388"/>
      <c r="AL35" s="545"/>
    </row>
    <row r="36" spans="1:38" ht="44.25" customHeight="1">
      <c r="A36" s="536"/>
      <c r="B36" s="620"/>
      <c r="C36" s="1534" t="s">
        <v>179</v>
      </c>
      <c r="D36" s="1534"/>
      <c r="E36" s="1534"/>
      <c r="F36" s="1534"/>
      <c r="G36" s="1534"/>
      <c r="H36" s="1534"/>
      <c r="I36" s="1534"/>
      <c r="J36" s="1534"/>
      <c r="K36" s="1534"/>
      <c r="L36" s="1534"/>
      <c r="M36" s="1534"/>
      <c r="N36" s="1534"/>
      <c r="O36" s="1534"/>
      <c r="P36" s="1534"/>
      <c r="Q36" s="1534"/>
      <c r="R36" s="1534"/>
      <c r="S36" s="1534"/>
      <c r="T36" s="1534"/>
      <c r="U36" s="483"/>
      <c r="V36" s="1389" t="s">
        <v>841</v>
      </c>
      <c r="W36" s="1389"/>
      <c r="X36" s="1389"/>
      <c r="Y36" s="1389"/>
      <c r="Z36" s="1389"/>
      <c r="AA36" s="1389"/>
      <c r="AB36" s="1389"/>
      <c r="AC36" s="1389"/>
      <c r="AD36" s="1389"/>
      <c r="AE36" s="1389"/>
      <c r="AF36" s="1389"/>
      <c r="AG36" s="1389"/>
      <c r="AH36" s="1389"/>
      <c r="AI36" s="1389"/>
      <c r="AJ36" s="1389"/>
      <c r="AK36" s="1389"/>
      <c r="AL36" s="545"/>
    </row>
    <row r="37" spans="1:38" ht="24" customHeight="1">
      <c r="A37" s="536"/>
      <c r="B37" s="620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550"/>
      <c r="R37" s="550"/>
      <c r="S37" s="550"/>
      <c r="T37" s="550"/>
      <c r="U37" s="550"/>
      <c r="V37" s="550"/>
      <c r="W37" s="550"/>
      <c r="X37" s="550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545"/>
    </row>
    <row r="38" spans="1:38" ht="8.25" customHeight="1">
      <c r="A38" s="536"/>
      <c r="B38" s="62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0"/>
      <c r="AE38" s="620"/>
      <c r="AF38" s="620"/>
      <c r="AG38" s="620"/>
      <c r="AH38" s="620"/>
      <c r="AI38" s="620"/>
      <c r="AJ38" s="620"/>
      <c r="AK38" s="620"/>
      <c r="AL38" s="545"/>
    </row>
    <row r="39" spans="1:38" ht="16.5" customHeight="1">
      <c r="A39" s="1629" t="s">
        <v>597</v>
      </c>
      <c r="B39" s="1377"/>
      <c r="C39" s="1377"/>
      <c r="D39" s="1377"/>
      <c r="E39" s="1377"/>
      <c r="F39" s="1377"/>
      <c r="G39" s="1377"/>
      <c r="H39" s="1377"/>
      <c r="I39" s="1377"/>
      <c r="J39" s="1377"/>
      <c r="K39" s="1377"/>
      <c r="L39" s="1377"/>
      <c r="M39" s="1377"/>
      <c r="N39" s="1377"/>
      <c r="O39" s="1377"/>
      <c r="P39" s="1377"/>
      <c r="Q39" s="1377"/>
      <c r="R39" s="1377"/>
      <c r="S39" s="1377"/>
      <c r="T39" s="1377"/>
      <c r="U39" s="1377"/>
      <c r="V39" s="1377"/>
      <c r="W39" s="1377"/>
      <c r="X39" s="1377"/>
      <c r="Y39" s="1377"/>
      <c r="Z39" s="1377"/>
      <c r="AA39" s="1377"/>
      <c r="AB39" s="1377"/>
      <c r="AC39" s="1377"/>
      <c r="AD39" s="1377"/>
      <c r="AE39" s="1377"/>
      <c r="AF39" s="1377"/>
      <c r="AG39" s="1377"/>
      <c r="AH39" s="1377"/>
      <c r="AI39" s="1377"/>
      <c r="AJ39" s="1377"/>
      <c r="AK39" s="1377"/>
      <c r="AL39" s="1378"/>
    </row>
    <row r="40" spans="1:38" ht="24" customHeight="1">
      <c r="A40" s="1635"/>
      <c r="B40" s="1538"/>
      <c r="C40" s="1538"/>
      <c r="D40" s="1538"/>
      <c r="E40" s="1538"/>
      <c r="F40" s="1538"/>
      <c r="G40" s="1538"/>
      <c r="H40" s="1538"/>
      <c r="I40" s="1538"/>
      <c r="J40" s="1538"/>
      <c r="K40" s="1538"/>
      <c r="L40" s="1538"/>
      <c r="M40" s="1538"/>
      <c r="N40" s="1538"/>
      <c r="O40" s="1538"/>
      <c r="P40" s="1538"/>
      <c r="Q40" s="1538"/>
      <c r="R40" s="1538"/>
      <c r="S40" s="1538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3"/>
      <c r="AE40" s="553"/>
      <c r="AF40" s="553"/>
      <c r="AG40" s="553"/>
      <c r="AH40" s="553"/>
      <c r="AI40" s="553"/>
      <c r="AJ40" s="553"/>
      <c r="AK40" s="553"/>
      <c r="AL40" s="554"/>
    </row>
    <row r="41" spans="1:38">
      <c r="A41" s="1600"/>
      <c r="B41" s="1600"/>
      <c r="C41" s="1600"/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  <c r="X41" s="1600"/>
      <c r="Y41" s="1600"/>
      <c r="Z41" s="1600"/>
      <c r="AA41" s="1600"/>
      <c r="AB41" s="1600"/>
      <c r="AC41" s="1600"/>
      <c r="AD41" s="1600"/>
      <c r="AE41" s="1600"/>
      <c r="AF41" s="1600"/>
      <c r="AG41" s="1600"/>
      <c r="AH41" s="1600"/>
      <c r="AI41" s="1600"/>
      <c r="AJ41" s="1600"/>
      <c r="AK41" s="1600"/>
      <c r="AL41" s="1600"/>
    </row>
    <row r="42" spans="1:38">
      <c r="A42" s="537"/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  <c r="AI42" s="537"/>
      <c r="AJ42" s="537"/>
      <c r="AK42" s="537"/>
      <c r="AL42" s="537"/>
    </row>
    <row r="43" spans="1:38">
      <c r="A43" s="537"/>
      <c r="B43" s="537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</row>
  </sheetData>
  <sheetProtection algorithmName="SHA-512" hashValue="UAjJhVHAlHh4sHDmp06LyWo6tlCHfn8OBYvWbw+WB5az8cNAqE9hwOQaVpkBjnoDG7xMxMW36gyP6bJ2ehAgOQ==" saltValue="cu0tAR1QRCeI8fo6TGeYKQ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dataValidations count="3">
    <dataValidation type="whole" allowBlank="1" showInputMessage="1" showErrorMessage="1" errorTitle="Błąd!" error="W tym polu można wpisać tylko pojedynczą cyfrę - w zakresie od 0 do 9" sqref="K34 N34 P34:S34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34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34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5"/>
  <sheetViews>
    <sheetView showGridLines="0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219" customWidth="1"/>
    <col min="2" max="2" width="2.140625" style="219" customWidth="1"/>
    <col min="3" max="3" width="3" style="219" customWidth="1"/>
    <col min="4" max="7" width="2.85546875" style="219" customWidth="1"/>
    <col min="8" max="8" width="3.5703125" style="219" customWidth="1"/>
    <col min="9" max="36" width="2.85546875" style="219" customWidth="1"/>
    <col min="37" max="37" width="2" style="219" customWidth="1"/>
    <col min="38" max="38" width="7.7109375" style="219" customWidth="1"/>
    <col min="39" max="16384" width="9.140625" style="219"/>
  </cols>
  <sheetData>
    <row r="1" spans="1:41" s="218" customFormat="1" ht="21" customHeight="1">
      <c r="A1" s="1045" t="s">
        <v>384</v>
      </c>
      <c r="B1" s="1046" t="s">
        <v>190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  <c r="AG1" s="1046"/>
      <c r="AH1" s="1046"/>
      <c r="AI1" s="1046"/>
      <c r="AJ1" s="1046"/>
      <c r="AK1" s="1047"/>
    </row>
    <row r="2" spans="1:41" s="218" customFormat="1" ht="2.25" customHeight="1">
      <c r="A2" s="703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5"/>
    </row>
    <row r="3" spans="1:41" ht="21" customHeight="1">
      <c r="A3" s="1048" t="s">
        <v>484</v>
      </c>
      <c r="B3" s="1049"/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  <c r="AH3" s="1049"/>
      <c r="AI3" s="1049"/>
      <c r="AJ3" s="1049"/>
      <c r="AK3" s="1050"/>
    </row>
    <row r="4" spans="1:41" ht="2.25" customHeight="1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2"/>
    </row>
    <row r="5" spans="1:41" ht="13.5" customHeight="1">
      <c r="A5" s="1051" t="s">
        <v>359</v>
      </c>
      <c r="B5" s="1052"/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1052"/>
      <c r="AA5" s="1052"/>
      <c r="AB5" s="1052"/>
      <c r="AC5" s="1052"/>
      <c r="AD5" s="1052"/>
      <c r="AE5" s="1052"/>
      <c r="AF5" s="1052"/>
      <c r="AG5" s="1052"/>
      <c r="AH5" s="1052"/>
      <c r="AI5" s="1052"/>
      <c r="AJ5" s="1052"/>
      <c r="AK5" s="1053"/>
      <c r="AL5" s="940" t="s">
        <v>896</v>
      </c>
      <c r="AM5" s="941"/>
      <c r="AN5" s="941"/>
      <c r="AO5" s="838"/>
    </row>
    <row r="6" spans="1:41" ht="2.25" customHeight="1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/>
      <c r="AL6" s="940"/>
      <c r="AM6" s="941"/>
      <c r="AN6" s="941"/>
      <c r="AO6" s="838"/>
    </row>
    <row r="7" spans="1:41" ht="17.25" customHeight="1">
      <c r="A7" s="223"/>
      <c r="B7" s="1006" t="s">
        <v>310</v>
      </c>
      <c r="C7" s="1006"/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54" t="s">
        <v>88</v>
      </c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6"/>
      <c r="AK7" s="226"/>
      <c r="AL7" s="940"/>
      <c r="AM7" s="941"/>
      <c r="AN7" s="941"/>
      <c r="AO7" s="838"/>
    </row>
    <row r="8" spans="1:41" ht="2.25" customHeight="1">
      <c r="A8" s="223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6"/>
      <c r="AL8" s="837"/>
      <c r="AM8" s="838"/>
      <c r="AN8" s="838"/>
      <c r="AO8" s="838"/>
    </row>
    <row r="9" spans="1:41" ht="2.25" customHeight="1">
      <c r="A9" s="223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226"/>
    </row>
    <row r="10" spans="1:41" ht="15.75" customHeight="1">
      <c r="A10" s="223"/>
      <c r="B10" s="1006" t="s">
        <v>515</v>
      </c>
      <c r="C10" s="1006"/>
      <c r="D10" s="1006"/>
      <c r="E10" s="1006"/>
      <c r="F10" s="1006"/>
      <c r="G10" s="1006"/>
      <c r="H10" s="1006"/>
      <c r="I10" s="1006"/>
      <c r="J10" s="1006"/>
      <c r="K10" s="1006"/>
      <c r="L10" s="1006"/>
      <c r="M10" s="1006"/>
      <c r="N10" s="1006"/>
      <c r="O10" s="1006"/>
      <c r="P10" s="1006"/>
      <c r="Q10" s="1006"/>
      <c r="R10" s="1006"/>
      <c r="S10" s="1006"/>
      <c r="T10" s="1006"/>
      <c r="U10" s="1006"/>
      <c r="V10" s="1006"/>
      <c r="W10" s="1006"/>
      <c r="X10" s="1060"/>
      <c r="Y10" s="695"/>
      <c r="Z10" s="695"/>
      <c r="AA10" s="695"/>
      <c r="AB10" s="700"/>
      <c r="AC10" s="700"/>
      <c r="AD10" s="700"/>
      <c r="AE10" s="700"/>
      <c r="AF10" s="700"/>
      <c r="AG10" s="700"/>
      <c r="AH10" s="700"/>
      <c r="AI10" s="700"/>
      <c r="AJ10" s="700"/>
      <c r="AK10" s="226"/>
    </row>
    <row r="11" spans="1:41" ht="6" customHeight="1">
      <c r="A11" s="223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2"/>
      <c r="Z11" s="702"/>
      <c r="AA11" s="228"/>
      <c r="AB11" s="700"/>
      <c r="AC11" s="700"/>
      <c r="AD11" s="700"/>
      <c r="AE11" s="700"/>
      <c r="AF11" s="700"/>
      <c r="AG11" s="700"/>
      <c r="AH11" s="700"/>
      <c r="AI11" s="700"/>
      <c r="AJ11" s="700"/>
      <c r="AK11" s="226"/>
    </row>
    <row r="12" spans="1:41" s="232" customFormat="1" ht="15.75" customHeight="1">
      <c r="A12" s="229"/>
      <c r="B12" s="1057" t="s">
        <v>516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230"/>
      <c r="Y12" s="1001" t="s">
        <v>14</v>
      </c>
      <c r="Z12" s="1002"/>
      <c r="AA12" s="713"/>
      <c r="AB12" s="1003" t="s">
        <v>15</v>
      </c>
      <c r="AC12" s="1002"/>
      <c r="AD12" s="694" t="str">
        <f>IF(AA12="x","","x")</f>
        <v>x</v>
      </c>
      <c r="AE12" s="231"/>
      <c r="AF12" s="231"/>
      <c r="AG12" s="231"/>
      <c r="AH12" s="231"/>
      <c r="AK12" s="233"/>
      <c r="AL12" s="234"/>
    </row>
    <row r="13" spans="1:41" ht="6.75" customHeight="1">
      <c r="A13" s="223"/>
      <c r="AA13" s="218"/>
      <c r="AB13" s="700"/>
      <c r="AC13" s="700"/>
      <c r="AD13" s="700"/>
      <c r="AE13" s="700"/>
      <c r="AF13" s="700"/>
      <c r="AG13" s="700"/>
      <c r="AH13" s="700"/>
      <c r="AI13" s="700"/>
      <c r="AJ13" s="700"/>
      <c r="AK13" s="226"/>
    </row>
    <row r="14" spans="1:41" ht="20.25" customHeight="1">
      <c r="A14" s="1058" t="s">
        <v>490</v>
      </c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235"/>
    </row>
    <row r="15" spans="1:41" ht="2.25" customHeight="1">
      <c r="A15" s="236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4"/>
      <c r="Q15" s="234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4"/>
      <c r="AF15" s="234"/>
      <c r="AG15" s="234"/>
      <c r="AH15" s="234"/>
      <c r="AI15" s="234"/>
      <c r="AJ15" s="234"/>
      <c r="AK15" s="238"/>
    </row>
    <row r="16" spans="1:41" ht="2.25" customHeight="1">
      <c r="A16" s="236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4"/>
      <c r="Q16" s="234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4"/>
      <c r="AF16" s="234"/>
      <c r="AG16" s="234"/>
      <c r="AH16" s="234"/>
      <c r="AI16" s="234"/>
      <c r="AJ16" s="234"/>
      <c r="AK16" s="238"/>
    </row>
    <row r="17" spans="1:38" s="232" customFormat="1" ht="15" customHeight="1">
      <c r="A17" s="229"/>
      <c r="B17" s="1057" t="s">
        <v>391</v>
      </c>
      <c r="C17" s="1057"/>
      <c r="D17" s="1057"/>
      <c r="E17" s="1057"/>
      <c r="F17" s="1057"/>
      <c r="G17" s="1057"/>
      <c r="H17" s="1057"/>
      <c r="I17" s="1057"/>
      <c r="J17" s="1057"/>
      <c r="K17" s="1057"/>
      <c r="L17" s="1057"/>
      <c r="M17" s="1057"/>
      <c r="N17" s="1057"/>
      <c r="O17" s="1057"/>
      <c r="P17" s="1057"/>
      <c r="Q17" s="1057"/>
      <c r="R17" s="230"/>
      <c r="S17" s="695"/>
      <c r="T17" s="695"/>
      <c r="U17" s="695"/>
      <c r="V17" s="230"/>
      <c r="W17" s="230"/>
      <c r="X17" s="230"/>
      <c r="AB17" s="230"/>
      <c r="AC17" s="230"/>
      <c r="AD17" s="230"/>
      <c r="AE17" s="230"/>
      <c r="AF17" s="234"/>
      <c r="AG17" s="234"/>
      <c r="AH17" s="234"/>
      <c r="AI17" s="234"/>
      <c r="AK17" s="233"/>
      <c r="AL17" s="234"/>
    </row>
    <row r="18" spans="1:38" ht="3" customHeight="1">
      <c r="A18" s="236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4"/>
      <c r="AK18" s="238"/>
    </row>
    <row r="19" spans="1:38" ht="15" customHeight="1">
      <c r="A19" s="229"/>
      <c r="B19" s="996" t="s">
        <v>392</v>
      </c>
      <c r="C19" s="996"/>
      <c r="D19" s="996"/>
      <c r="E19" s="996"/>
      <c r="F19" s="996"/>
      <c r="G19" s="996"/>
      <c r="H19" s="996"/>
      <c r="I19" s="996"/>
      <c r="J19" s="996"/>
      <c r="K19" s="996"/>
      <c r="L19" s="232" t="s">
        <v>393</v>
      </c>
      <c r="M19" s="696"/>
      <c r="N19" s="696"/>
      <c r="O19" s="696"/>
      <c r="P19" s="696"/>
      <c r="Q19" s="696"/>
      <c r="R19" s="696"/>
      <c r="S19" s="696"/>
      <c r="T19" s="696"/>
      <c r="U19" s="696"/>
      <c r="V19" s="1003" t="s">
        <v>394</v>
      </c>
      <c r="W19" s="1001"/>
      <c r="X19" s="1001"/>
      <c r="Y19" s="1001"/>
      <c r="Z19" s="1001"/>
      <c r="AA19" s="1002"/>
      <c r="AB19" s="694"/>
      <c r="AC19" s="694"/>
      <c r="AD19" s="694"/>
      <c r="AE19" s="694"/>
      <c r="AF19" s="694"/>
      <c r="AG19" s="694"/>
      <c r="AH19" s="694"/>
      <c r="AI19" s="694"/>
      <c r="AJ19" s="694"/>
      <c r="AK19" s="238"/>
    </row>
    <row r="20" spans="1:38" s="218" customFormat="1" ht="2.25" customHeight="1">
      <c r="A20" s="239"/>
      <c r="B20" s="996"/>
      <c r="C20" s="996"/>
      <c r="D20" s="996"/>
      <c r="E20" s="996"/>
      <c r="F20" s="996"/>
      <c r="G20" s="996"/>
      <c r="H20" s="996"/>
      <c r="I20" s="996"/>
      <c r="J20" s="996"/>
      <c r="K20" s="996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691"/>
      <c r="AJ20" s="691"/>
      <c r="AK20" s="692"/>
    </row>
    <row r="21" spans="1:38" s="218" customFormat="1" ht="15" customHeight="1">
      <c r="A21" s="240"/>
      <c r="B21" s="996" t="s">
        <v>395</v>
      </c>
      <c r="C21" s="996"/>
      <c r="D21" s="996"/>
      <c r="E21" s="996"/>
      <c r="F21" s="996"/>
      <c r="G21" s="996"/>
      <c r="H21" s="996"/>
      <c r="I21" s="996"/>
      <c r="J21" s="996"/>
      <c r="K21" s="996"/>
      <c r="L21" s="996"/>
      <c r="M21" s="996"/>
      <c r="N21" s="996"/>
      <c r="O21" s="996"/>
      <c r="P21" s="996"/>
      <c r="Q21" s="996"/>
      <c r="R21" s="996"/>
      <c r="S21" s="691"/>
      <c r="AJ21" s="691"/>
      <c r="AK21" s="692"/>
    </row>
    <row r="22" spans="1:38" s="218" customFormat="1" ht="3" customHeight="1">
      <c r="A22" s="240"/>
      <c r="B22" s="996"/>
      <c r="C22" s="996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693"/>
      <c r="AJ22" s="693"/>
      <c r="AK22" s="241"/>
    </row>
    <row r="23" spans="1:38" s="218" customFormat="1" ht="2.25" customHeight="1">
      <c r="A23" s="240"/>
      <c r="B23" s="242"/>
      <c r="C23" s="700"/>
      <c r="D23" s="700"/>
      <c r="E23" s="700"/>
      <c r="F23" s="700"/>
      <c r="G23" s="700"/>
      <c r="H23" s="700"/>
      <c r="I23" s="691"/>
      <c r="J23" s="691"/>
      <c r="K23" s="242"/>
      <c r="L23" s="700"/>
      <c r="M23" s="700"/>
      <c r="N23" s="700"/>
      <c r="O23" s="700"/>
      <c r="P23" s="700"/>
      <c r="Q23" s="700"/>
      <c r="R23" s="232"/>
      <c r="S23" s="691"/>
      <c r="T23" s="691"/>
      <c r="U23" s="691"/>
      <c r="V23" s="706"/>
      <c r="W23" s="706"/>
      <c r="X23" s="706"/>
      <c r="Y23" s="706"/>
      <c r="Z23" s="706"/>
      <c r="AA23" s="706"/>
      <c r="AB23" s="706"/>
      <c r="AC23" s="706"/>
      <c r="AD23" s="243"/>
      <c r="AE23" s="691"/>
      <c r="AF23" s="691"/>
      <c r="AG23" s="230"/>
      <c r="AH23" s="230"/>
      <c r="AI23" s="230"/>
      <c r="AJ23" s="230"/>
      <c r="AK23" s="692"/>
      <c r="AL23" s="243"/>
    </row>
    <row r="24" spans="1:38" s="218" customFormat="1" ht="9.75" customHeight="1">
      <c r="A24" s="240"/>
      <c r="B24" s="242"/>
      <c r="C24" s="700"/>
      <c r="D24" s="700"/>
      <c r="E24" s="700"/>
      <c r="F24" s="700"/>
      <c r="G24" s="700"/>
      <c r="H24" s="700"/>
      <c r="I24" s="691"/>
      <c r="J24" s="691"/>
      <c r="K24" s="242"/>
      <c r="L24" s="700"/>
      <c r="M24" s="700"/>
      <c r="N24" s="1036" t="s">
        <v>88</v>
      </c>
      <c r="O24" s="1037"/>
      <c r="P24" s="1037"/>
      <c r="Q24" s="1037"/>
      <c r="R24" s="1037"/>
      <c r="S24" s="1037"/>
      <c r="T24" s="1037"/>
      <c r="U24" s="1037"/>
      <c r="V24" s="1037"/>
      <c r="W24" s="1038"/>
      <c r="X24" s="693"/>
      <c r="Y24" s="693"/>
      <c r="Z24" s="693"/>
      <c r="AA24" s="693"/>
      <c r="AB24" s="244"/>
      <c r="AC24" s="244"/>
      <c r="AD24" s="244"/>
      <c r="AE24" s="244"/>
      <c r="AF24" s="244"/>
      <c r="AG24" s="244"/>
      <c r="AH24" s="244"/>
      <c r="AI24" s="244"/>
      <c r="AJ24" s="244"/>
      <c r="AK24" s="241"/>
    </row>
    <row r="25" spans="1:38" s="218" customFormat="1" ht="15" customHeight="1">
      <c r="A25" s="240"/>
      <c r="B25" s="1024" t="s">
        <v>293</v>
      </c>
      <c r="C25" s="1024"/>
      <c r="D25" s="1026" t="s">
        <v>149</v>
      </c>
      <c r="E25" s="1027"/>
      <c r="F25" s="1027"/>
      <c r="G25" s="1027"/>
      <c r="H25" s="1028"/>
      <c r="I25" s="245"/>
      <c r="J25" s="1001" t="s">
        <v>14</v>
      </c>
      <c r="K25" s="1002"/>
      <c r="L25" s="709"/>
      <c r="M25" s="245"/>
      <c r="N25" s="1039"/>
      <c r="O25" s="1040"/>
      <c r="P25" s="1040"/>
      <c r="Q25" s="1040"/>
      <c r="R25" s="1040"/>
      <c r="S25" s="1040"/>
      <c r="T25" s="1040"/>
      <c r="U25" s="1040"/>
      <c r="V25" s="1040"/>
      <c r="W25" s="1041"/>
      <c r="X25" s="234"/>
      <c r="Y25" s="230"/>
      <c r="Z25" s="245"/>
      <c r="AA25" s="245"/>
      <c r="AB25" s="244"/>
      <c r="AC25" s="244"/>
      <c r="AD25" s="244"/>
      <c r="AE25" s="244"/>
      <c r="AF25" s="244"/>
      <c r="AG25" s="244"/>
      <c r="AH25" s="244"/>
      <c r="AI25" s="244"/>
      <c r="AJ25" s="244"/>
      <c r="AK25" s="241"/>
    </row>
    <row r="26" spans="1:38" s="218" customFormat="1" ht="5.25" customHeight="1">
      <c r="A26" s="240"/>
      <c r="B26" s="246"/>
      <c r="C26" s="702"/>
      <c r="D26" s="700"/>
      <c r="E26" s="700"/>
      <c r="F26" s="700"/>
      <c r="G26" s="700"/>
      <c r="H26" s="700"/>
      <c r="N26" s="244"/>
      <c r="O26" s="244"/>
      <c r="P26" s="244"/>
      <c r="Q26" s="244"/>
      <c r="R26" s="244"/>
      <c r="S26" s="244"/>
      <c r="T26" s="244"/>
      <c r="U26" s="244"/>
      <c r="V26" s="244"/>
      <c r="W26" s="700"/>
      <c r="X26" s="700"/>
      <c r="Y26" s="700"/>
      <c r="Z26" s="706"/>
      <c r="AA26" s="706"/>
      <c r="AB26" s="244"/>
      <c r="AC26" s="244"/>
      <c r="AD26" s="244"/>
      <c r="AE26" s="244"/>
      <c r="AF26" s="244"/>
      <c r="AG26" s="244"/>
      <c r="AH26" s="244"/>
      <c r="AI26" s="244"/>
      <c r="AJ26" s="244"/>
      <c r="AK26" s="692"/>
      <c r="AL26" s="243"/>
    </row>
    <row r="27" spans="1:38" s="218" customFormat="1" ht="9.75" customHeight="1">
      <c r="A27" s="240"/>
      <c r="B27" s="246"/>
      <c r="C27" s="702"/>
      <c r="D27" s="700"/>
      <c r="E27" s="700"/>
      <c r="F27" s="700"/>
      <c r="G27" s="700"/>
      <c r="H27" s="700"/>
      <c r="N27" s="1036" t="s">
        <v>88</v>
      </c>
      <c r="O27" s="1037"/>
      <c r="P27" s="1037"/>
      <c r="Q27" s="1037"/>
      <c r="R27" s="1037"/>
      <c r="S27" s="1037"/>
      <c r="T27" s="1037"/>
      <c r="U27" s="1037"/>
      <c r="V27" s="1037"/>
      <c r="W27" s="1038"/>
      <c r="X27" s="700"/>
      <c r="Y27" s="700"/>
      <c r="Z27" s="1018" t="s">
        <v>88</v>
      </c>
      <c r="AA27" s="1019"/>
      <c r="AB27" s="1019"/>
      <c r="AC27" s="1019"/>
      <c r="AD27" s="1019"/>
      <c r="AE27" s="1019"/>
      <c r="AF27" s="1019"/>
      <c r="AG27" s="1019"/>
      <c r="AH27" s="1019"/>
      <c r="AI27" s="1019"/>
      <c r="AJ27" s="1020"/>
      <c r="AK27" s="241"/>
    </row>
    <row r="28" spans="1:38" s="218" customFormat="1" ht="15" customHeight="1">
      <c r="A28" s="240"/>
      <c r="B28" s="1024" t="s">
        <v>396</v>
      </c>
      <c r="C28" s="1025"/>
      <c r="D28" s="1026" t="s">
        <v>397</v>
      </c>
      <c r="E28" s="1027"/>
      <c r="F28" s="1027"/>
      <c r="G28" s="1027"/>
      <c r="H28" s="1028"/>
      <c r="I28" s="245"/>
      <c r="J28" s="1001" t="s">
        <v>14</v>
      </c>
      <c r="K28" s="1002"/>
      <c r="L28" s="709"/>
      <c r="M28" s="245"/>
      <c r="N28" s="1039"/>
      <c r="O28" s="1040"/>
      <c r="P28" s="1040"/>
      <c r="Q28" s="1040"/>
      <c r="R28" s="1040"/>
      <c r="S28" s="1040"/>
      <c r="T28" s="1040"/>
      <c r="U28" s="1040"/>
      <c r="V28" s="1040"/>
      <c r="W28" s="1041"/>
      <c r="X28" s="234"/>
      <c r="Y28" s="230"/>
      <c r="Z28" s="1021"/>
      <c r="AA28" s="1022"/>
      <c r="AB28" s="1022"/>
      <c r="AC28" s="1022"/>
      <c r="AD28" s="1022"/>
      <c r="AE28" s="1022"/>
      <c r="AF28" s="1022"/>
      <c r="AG28" s="1022"/>
      <c r="AH28" s="1022"/>
      <c r="AI28" s="1022"/>
      <c r="AJ28" s="1023"/>
      <c r="AK28" s="241"/>
    </row>
    <row r="29" spans="1:38" s="218" customFormat="1" ht="5.25" customHeight="1">
      <c r="A29" s="240"/>
      <c r="B29" s="246"/>
      <c r="C29" s="702"/>
      <c r="D29" s="700"/>
      <c r="E29" s="700"/>
      <c r="F29" s="700"/>
      <c r="G29" s="700"/>
      <c r="H29" s="700"/>
      <c r="T29" s="691"/>
      <c r="U29" s="691"/>
      <c r="V29" s="242"/>
      <c r="W29" s="700"/>
      <c r="X29" s="700"/>
      <c r="Y29" s="700"/>
      <c r="Z29" s="706"/>
      <c r="AA29" s="706"/>
      <c r="AB29" s="247"/>
      <c r="AC29" s="247"/>
      <c r="AD29" s="247"/>
      <c r="AE29" s="247"/>
      <c r="AF29" s="247"/>
      <c r="AG29" s="247"/>
      <c r="AH29" s="247"/>
      <c r="AI29" s="247"/>
      <c r="AJ29" s="247"/>
      <c r="AK29" s="692"/>
      <c r="AL29" s="243"/>
    </row>
    <row r="30" spans="1:38" s="218" customFormat="1" ht="9.75" customHeight="1">
      <c r="A30" s="240"/>
      <c r="B30" s="246"/>
      <c r="C30" s="702"/>
      <c r="D30" s="700"/>
      <c r="E30" s="700"/>
      <c r="F30" s="700"/>
      <c r="G30" s="700"/>
      <c r="H30" s="700"/>
      <c r="T30" s="691"/>
      <c r="U30" s="691"/>
      <c r="V30" s="242"/>
      <c r="W30" s="700"/>
      <c r="X30" s="700"/>
      <c r="Y30" s="700"/>
      <c r="Z30" s="1029" t="s">
        <v>88</v>
      </c>
      <c r="AA30" s="1030"/>
      <c r="AB30" s="1030"/>
      <c r="AC30" s="1030"/>
      <c r="AD30" s="1030"/>
      <c r="AE30" s="1030"/>
      <c r="AF30" s="1030"/>
      <c r="AG30" s="1030"/>
      <c r="AH30" s="1030"/>
      <c r="AI30" s="1030"/>
      <c r="AJ30" s="1031"/>
      <c r="AK30" s="241"/>
    </row>
    <row r="31" spans="1:38" s="218" customFormat="1" ht="15" customHeight="1">
      <c r="A31" s="240"/>
      <c r="B31" s="1024" t="s">
        <v>398</v>
      </c>
      <c r="C31" s="1025"/>
      <c r="D31" s="1026" t="s">
        <v>475</v>
      </c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1027"/>
      <c r="P31" s="1027"/>
      <c r="Q31" s="1027"/>
      <c r="R31" s="1027"/>
      <c r="S31" s="1028"/>
      <c r="U31" s="1001" t="s">
        <v>14</v>
      </c>
      <c r="V31" s="1035"/>
      <c r="W31" s="696"/>
      <c r="X31" s="248"/>
      <c r="Z31" s="1032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4"/>
      <c r="AK31" s="241"/>
    </row>
    <row r="32" spans="1:38" s="218" customFormat="1" ht="2.25" customHeight="1">
      <c r="A32" s="240"/>
      <c r="B32" s="246"/>
      <c r="C32" s="702"/>
      <c r="D32" s="700"/>
      <c r="E32" s="700"/>
      <c r="F32" s="700"/>
      <c r="G32" s="700"/>
      <c r="H32" s="700"/>
      <c r="T32" s="691"/>
      <c r="U32" s="691"/>
      <c r="V32" s="242"/>
      <c r="W32" s="700"/>
      <c r="X32" s="700"/>
      <c r="Y32" s="700"/>
      <c r="Z32" s="706"/>
      <c r="AA32" s="706"/>
      <c r="AB32" s="249"/>
      <c r="AC32" s="249"/>
      <c r="AD32" s="249"/>
      <c r="AE32" s="249"/>
      <c r="AF32" s="249"/>
      <c r="AG32" s="249"/>
      <c r="AH32" s="249"/>
      <c r="AI32" s="249"/>
      <c r="AJ32" s="249"/>
      <c r="AK32" s="692"/>
      <c r="AL32" s="243"/>
    </row>
    <row r="33" spans="1:38" s="218" customFormat="1" ht="3" customHeight="1">
      <c r="A33" s="240"/>
      <c r="B33" s="246"/>
      <c r="C33" s="702"/>
      <c r="D33" s="700"/>
      <c r="E33" s="700"/>
      <c r="F33" s="700"/>
      <c r="G33" s="700"/>
      <c r="H33" s="700"/>
      <c r="T33" s="691"/>
      <c r="U33" s="691"/>
      <c r="V33" s="242"/>
      <c r="W33" s="700"/>
      <c r="X33" s="700"/>
      <c r="Y33" s="700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241"/>
    </row>
    <row r="34" spans="1:38" s="232" customFormat="1" ht="15" customHeight="1">
      <c r="A34" s="229"/>
      <c r="B34" s="1017" t="s">
        <v>399</v>
      </c>
      <c r="C34" s="1017"/>
      <c r="D34" s="1042" t="s">
        <v>446</v>
      </c>
      <c r="E34" s="1043"/>
      <c r="F34" s="1043"/>
      <c r="G34" s="1043"/>
      <c r="H34" s="1043"/>
      <c r="I34" s="1043"/>
      <c r="J34" s="1044"/>
      <c r="K34" s="234"/>
      <c r="L34" s="234"/>
      <c r="M34" s="234"/>
      <c r="Q34" s="1001" t="s">
        <v>14</v>
      </c>
      <c r="R34" s="1001"/>
      <c r="S34" s="696"/>
      <c r="T34" s="234"/>
      <c r="U34" s="234"/>
      <c r="V34" s="234"/>
      <c r="W34" s="234"/>
      <c r="X34" s="234"/>
      <c r="AK34" s="233"/>
      <c r="AL34" s="234"/>
    </row>
    <row r="35" spans="1:38" ht="5.25" customHeight="1">
      <c r="A35" s="236"/>
      <c r="B35" s="250"/>
      <c r="C35" s="25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1"/>
      <c r="AC35" s="231"/>
      <c r="AD35" s="231"/>
      <c r="AE35" s="231"/>
      <c r="AF35" s="231"/>
      <c r="AG35" s="231"/>
      <c r="AH35" s="231"/>
      <c r="AI35" s="231"/>
      <c r="AJ35" s="234"/>
      <c r="AK35" s="238"/>
    </row>
    <row r="36" spans="1:38" s="232" customFormat="1" ht="15" customHeight="1">
      <c r="A36" s="229"/>
      <c r="B36" s="1017" t="s">
        <v>476</v>
      </c>
      <c r="C36" s="1017"/>
      <c r="D36" s="971" t="s">
        <v>400</v>
      </c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234"/>
      <c r="P36" s="234"/>
      <c r="Q36" s="695"/>
      <c r="R36" s="695"/>
      <c r="S36" s="695"/>
      <c r="T36" s="234"/>
      <c r="AE36" s="231"/>
      <c r="AF36" s="231"/>
      <c r="AG36" s="231"/>
      <c r="AH36" s="231"/>
      <c r="AK36" s="233"/>
      <c r="AL36" s="234"/>
    </row>
    <row r="37" spans="1:38" ht="1.5" customHeight="1">
      <c r="A37" s="236"/>
      <c r="B37" s="230"/>
      <c r="C37" s="230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0"/>
      <c r="R37" s="230"/>
      <c r="S37" s="230"/>
      <c r="T37" s="234"/>
      <c r="X37" s="230"/>
      <c r="Y37" s="230"/>
      <c r="Z37" s="230"/>
      <c r="AA37" s="230"/>
      <c r="AB37" s="231"/>
      <c r="AC37" s="231"/>
      <c r="AD37" s="231"/>
      <c r="AE37" s="231"/>
      <c r="AF37" s="231"/>
      <c r="AG37" s="231"/>
      <c r="AH37" s="231"/>
      <c r="AI37" s="231"/>
      <c r="AJ37" s="234"/>
      <c r="AK37" s="238"/>
    </row>
    <row r="38" spans="1:38" ht="0.75" customHeight="1">
      <c r="A38" s="236"/>
      <c r="B38" s="230"/>
      <c r="C38" s="230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0"/>
      <c r="R38" s="230"/>
      <c r="S38" s="230"/>
      <c r="T38" s="234"/>
      <c r="X38" s="230"/>
      <c r="Y38" s="230"/>
      <c r="Z38" s="230"/>
      <c r="AA38" s="230"/>
      <c r="AB38" s="231"/>
      <c r="AC38" s="231"/>
      <c r="AD38" s="231"/>
      <c r="AE38" s="231"/>
      <c r="AF38" s="231"/>
      <c r="AG38" s="231"/>
      <c r="AH38" s="231"/>
      <c r="AI38" s="231"/>
      <c r="AJ38" s="234"/>
      <c r="AK38" s="238"/>
    </row>
    <row r="39" spans="1:38" ht="15" customHeight="1">
      <c r="A39" s="229"/>
      <c r="B39" s="1001" t="s">
        <v>477</v>
      </c>
      <c r="C39" s="1001"/>
      <c r="D39" s="971" t="s">
        <v>486</v>
      </c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234"/>
      <c r="P39" s="234"/>
      <c r="Q39" s="695"/>
      <c r="R39" s="695"/>
      <c r="S39" s="695"/>
      <c r="T39" s="251"/>
      <c r="X39" s="234"/>
      <c r="Y39" s="218"/>
      <c r="Z39" s="218"/>
      <c r="AA39" s="218"/>
      <c r="AB39" s="251"/>
      <c r="AC39" s="251"/>
      <c r="AD39" s="251"/>
      <c r="AE39" s="251"/>
      <c r="AF39" s="251"/>
      <c r="AG39" s="251"/>
      <c r="AH39" s="251"/>
      <c r="AI39" s="251"/>
      <c r="AJ39" s="251"/>
      <c r="AK39" s="238"/>
    </row>
    <row r="40" spans="1:38" s="218" customFormat="1" ht="29.25" customHeight="1">
      <c r="A40" s="240"/>
      <c r="B40" s="971" t="s">
        <v>523</v>
      </c>
      <c r="C40" s="971"/>
      <c r="D40" s="971"/>
      <c r="E40" s="971"/>
      <c r="F40" s="971"/>
      <c r="G40" s="971"/>
      <c r="H40" s="971"/>
      <c r="I40" s="971"/>
      <c r="J40" s="971"/>
      <c r="K40" s="971"/>
      <c r="L40" s="971"/>
      <c r="M40" s="971"/>
      <c r="N40" s="971"/>
      <c r="O40" s="971"/>
      <c r="P40" s="971"/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1"/>
      <c r="AC40" s="971"/>
      <c r="AD40" s="971"/>
      <c r="AE40" s="971"/>
      <c r="AF40" s="971"/>
      <c r="AG40" s="971"/>
      <c r="AH40" s="971"/>
      <c r="AI40" s="971"/>
      <c r="AJ40" s="971"/>
      <c r="AK40" s="692"/>
      <c r="AL40" s="243"/>
    </row>
    <row r="41" spans="1:38" s="218" customFormat="1" ht="2.25" customHeight="1">
      <c r="A41" s="240"/>
      <c r="B41" s="242"/>
      <c r="C41" s="700"/>
      <c r="D41" s="700"/>
      <c r="E41" s="700"/>
      <c r="F41" s="700"/>
      <c r="G41" s="700"/>
      <c r="H41" s="700"/>
      <c r="I41" s="691"/>
      <c r="J41" s="691"/>
      <c r="K41" s="242"/>
      <c r="L41" s="700"/>
      <c r="M41" s="700"/>
      <c r="N41" s="700"/>
      <c r="O41" s="700"/>
      <c r="P41" s="700"/>
      <c r="Q41" s="700"/>
      <c r="R41" s="232"/>
      <c r="S41" s="691"/>
      <c r="T41" s="691"/>
      <c r="U41" s="691"/>
      <c r="V41" s="706"/>
      <c r="W41" s="706"/>
      <c r="X41" s="706"/>
      <c r="Y41" s="706"/>
      <c r="Z41" s="706"/>
      <c r="AA41" s="706"/>
      <c r="AB41" s="706"/>
      <c r="AC41" s="706"/>
      <c r="AD41" s="243"/>
      <c r="AE41" s="691"/>
      <c r="AF41" s="691"/>
      <c r="AG41" s="230"/>
      <c r="AH41" s="230"/>
      <c r="AI41" s="230"/>
      <c r="AJ41" s="230"/>
      <c r="AK41" s="692"/>
      <c r="AL41" s="243"/>
    </row>
    <row r="42" spans="1:38" s="218" customFormat="1" ht="19.5" customHeight="1">
      <c r="A42" s="240"/>
      <c r="B42" s="1010"/>
      <c r="C42" s="1011"/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1012"/>
      <c r="R42" s="232"/>
      <c r="S42" s="691"/>
      <c r="T42" s="691"/>
      <c r="U42" s="691"/>
      <c r="V42" s="706"/>
      <c r="W42" s="706"/>
      <c r="X42" s="706"/>
      <c r="Y42" s="706"/>
      <c r="Z42" s="706"/>
      <c r="AA42" s="706"/>
      <c r="AB42" s="706"/>
      <c r="AC42" s="706"/>
      <c r="AD42" s="243"/>
      <c r="AE42" s="691"/>
      <c r="AF42" s="691"/>
      <c r="AG42" s="230"/>
      <c r="AH42" s="230"/>
      <c r="AI42" s="230"/>
      <c r="AJ42" s="230"/>
      <c r="AK42" s="692"/>
      <c r="AL42" s="243"/>
    </row>
    <row r="43" spans="1:38" s="218" customFormat="1" ht="2.25" customHeight="1">
      <c r="A43" s="240"/>
      <c r="B43" s="242"/>
      <c r="C43" s="700"/>
      <c r="D43" s="700"/>
      <c r="E43" s="700"/>
      <c r="F43" s="700"/>
      <c r="G43" s="700"/>
      <c r="H43" s="700"/>
      <c r="I43" s="691"/>
      <c r="J43" s="691"/>
      <c r="K43" s="242"/>
      <c r="L43" s="700"/>
      <c r="M43" s="700"/>
      <c r="N43" s="700"/>
      <c r="O43" s="700"/>
      <c r="P43" s="700"/>
      <c r="Q43" s="700"/>
      <c r="R43" s="232"/>
      <c r="S43" s="691"/>
      <c r="T43" s="691"/>
      <c r="U43" s="691"/>
      <c r="V43" s="706"/>
      <c r="W43" s="706"/>
      <c r="X43" s="706"/>
      <c r="Y43" s="706"/>
      <c r="Z43" s="706"/>
      <c r="AA43" s="706"/>
      <c r="AB43" s="706"/>
      <c r="AC43" s="706"/>
      <c r="AD43" s="243"/>
      <c r="AE43" s="691"/>
      <c r="AF43" s="691"/>
      <c r="AG43" s="230"/>
      <c r="AH43" s="230"/>
      <c r="AI43" s="230"/>
      <c r="AJ43" s="230"/>
      <c r="AK43" s="692"/>
      <c r="AL43" s="243"/>
    </row>
    <row r="44" spans="1:38" s="218" customFormat="1" ht="15" customHeight="1">
      <c r="A44" s="240"/>
      <c r="B44" s="957" t="s">
        <v>401</v>
      </c>
      <c r="C44" s="957"/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7"/>
      <c r="R44" s="957"/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7"/>
      <c r="AG44" s="957"/>
      <c r="AH44" s="957"/>
      <c r="AI44" s="957"/>
      <c r="AJ44" s="957"/>
      <c r="AK44" s="958"/>
    </row>
    <row r="45" spans="1:38" ht="2.25" customHeight="1">
      <c r="A45" s="252"/>
      <c r="B45" s="253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254"/>
    </row>
    <row r="46" spans="1:38" ht="15" customHeight="1">
      <c r="A46" s="223"/>
      <c r="B46" s="220" t="s">
        <v>402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P46" s="256"/>
      <c r="Q46" s="256"/>
      <c r="R46" s="256"/>
      <c r="S46" s="256"/>
      <c r="T46" s="257"/>
      <c r="U46" s="258"/>
      <c r="V46" s="1016" t="s">
        <v>517</v>
      </c>
      <c r="W46" s="1016"/>
      <c r="X46" s="1016"/>
      <c r="Y46" s="1016"/>
      <c r="Z46" s="1016"/>
      <c r="AA46" s="101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259"/>
    </row>
    <row r="47" spans="1:38" ht="15" customHeight="1">
      <c r="A47" s="223"/>
      <c r="B47" s="1013"/>
      <c r="C47" s="1014"/>
      <c r="D47" s="1014"/>
      <c r="E47" s="1014"/>
      <c r="F47" s="1014"/>
      <c r="G47" s="1014"/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258"/>
      <c r="V47" s="695"/>
      <c r="W47" s="695"/>
      <c r="X47" s="695"/>
      <c r="Y47" s="695"/>
      <c r="Z47" s="695"/>
      <c r="AA47" s="695"/>
      <c r="AB47" s="695"/>
      <c r="AC47" s="695"/>
      <c r="AD47" s="695"/>
      <c r="AE47" s="702" t="s">
        <v>7</v>
      </c>
      <c r="AF47" s="695"/>
      <c r="AG47" s="695"/>
      <c r="AH47" s="695"/>
      <c r="AI47" s="695"/>
      <c r="AJ47" s="695"/>
      <c r="AK47" s="259"/>
    </row>
    <row r="48" spans="1:38" ht="28.5" customHeight="1">
      <c r="A48" s="223"/>
      <c r="B48" s="1013"/>
      <c r="C48" s="1014"/>
      <c r="D48" s="1014"/>
      <c r="E48" s="1014"/>
      <c r="F48" s="1014"/>
      <c r="G48" s="1014"/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258"/>
      <c r="V48" s="1009" t="s">
        <v>403</v>
      </c>
      <c r="W48" s="1009"/>
      <c r="X48" s="1009"/>
      <c r="Y48" s="1009"/>
      <c r="Z48" s="1009"/>
      <c r="AA48" s="1009"/>
      <c r="AB48" s="1009"/>
      <c r="AC48" s="1009"/>
      <c r="AD48" s="1009"/>
      <c r="AE48" s="1009"/>
      <c r="AF48" s="1009"/>
      <c r="AG48" s="1009"/>
      <c r="AH48" s="1009"/>
      <c r="AI48" s="1009"/>
      <c r="AJ48" s="1009"/>
      <c r="AK48" s="259"/>
    </row>
    <row r="49" spans="1:37" ht="15" customHeight="1">
      <c r="A49" s="223"/>
      <c r="B49" s="1013"/>
      <c r="C49" s="1014"/>
      <c r="D49" s="1014"/>
      <c r="E49" s="1014"/>
      <c r="F49" s="1014"/>
      <c r="G49" s="1014"/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258"/>
      <c r="V49" s="695"/>
      <c r="W49" s="695"/>
      <c r="X49" s="695"/>
      <c r="Y49" s="695"/>
      <c r="Z49" s="695"/>
      <c r="AA49" s="695"/>
      <c r="AB49" s="695"/>
      <c r="AC49" s="695"/>
      <c r="AD49" s="695"/>
      <c r="AE49" s="695"/>
      <c r="AF49" s="702"/>
      <c r="AG49" s="702"/>
      <c r="AH49" s="702"/>
      <c r="AI49" s="702"/>
      <c r="AJ49" s="702"/>
      <c r="AK49" s="259"/>
    </row>
    <row r="50" spans="1:37" ht="20.25" customHeight="1">
      <c r="A50" s="223"/>
      <c r="B50" s="1013"/>
      <c r="C50" s="1014"/>
      <c r="D50" s="1014"/>
      <c r="E50" s="1014"/>
      <c r="F50" s="1014"/>
      <c r="G50" s="1014"/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691"/>
      <c r="V50" s="1016" t="s">
        <v>491</v>
      </c>
      <c r="W50" s="1016"/>
      <c r="X50" s="1016"/>
      <c r="Y50" s="1016"/>
      <c r="Z50" s="1016"/>
      <c r="AA50" s="691"/>
      <c r="AB50" s="691"/>
      <c r="AC50" s="691"/>
      <c r="AD50" s="691"/>
      <c r="AE50" s="691"/>
      <c r="AF50" s="218"/>
      <c r="AG50" s="218"/>
      <c r="AH50" s="218"/>
      <c r="AI50" s="218"/>
      <c r="AJ50" s="218"/>
      <c r="AK50" s="260"/>
    </row>
    <row r="51" spans="1:37" ht="15" customHeight="1">
      <c r="A51" s="223"/>
      <c r="B51" s="978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80"/>
      <c r="U51" s="218"/>
      <c r="V51" s="695"/>
      <c r="W51" s="695"/>
      <c r="X51" s="695"/>
      <c r="Y51" s="695"/>
      <c r="Z51" s="695"/>
      <c r="AA51" s="695"/>
      <c r="AB51" s="695"/>
      <c r="AC51" s="695"/>
      <c r="AD51" s="695"/>
      <c r="AE51" s="695"/>
      <c r="AF51" s="218"/>
      <c r="AG51" s="218"/>
      <c r="AH51" s="218"/>
      <c r="AI51" s="218"/>
      <c r="AJ51" s="218"/>
      <c r="AK51" s="707"/>
    </row>
    <row r="52" spans="1:37" ht="2.25" customHeight="1">
      <c r="A52" s="223"/>
      <c r="B52" s="706"/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707"/>
    </row>
    <row r="53" spans="1:37" ht="12.75" customHeight="1">
      <c r="A53" s="261"/>
      <c r="B53" s="982" t="s">
        <v>404</v>
      </c>
      <c r="C53" s="983"/>
      <c r="D53" s="983"/>
      <c r="E53" s="983"/>
      <c r="F53" s="983"/>
      <c r="G53" s="983"/>
      <c r="H53" s="983"/>
      <c r="I53" s="983"/>
      <c r="J53" s="984"/>
      <c r="K53" s="982" t="s">
        <v>405</v>
      </c>
      <c r="L53" s="983"/>
      <c r="M53" s="983"/>
      <c r="N53" s="983"/>
      <c r="O53" s="983"/>
      <c r="P53" s="983"/>
      <c r="Q53" s="983"/>
      <c r="R53" s="983"/>
      <c r="S53" s="983"/>
      <c r="T53" s="984"/>
      <c r="U53" s="957"/>
      <c r="V53" s="1009" t="s">
        <v>406</v>
      </c>
      <c r="W53" s="1009"/>
      <c r="X53" s="1009"/>
      <c r="Y53" s="1009"/>
      <c r="Z53" s="1009"/>
      <c r="AA53" s="1009"/>
      <c r="AB53" s="1009"/>
      <c r="AC53" s="1009"/>
      <c r="AD53" s="1009"/>
      <c r="AE53" s="1009"/>
      <c r="AF53" s="1009"/>
      <c r="AG53" s="218"/>
      <c r="AH53" s="218"/>
      <c r="AI53" s="218"/>
      <c r="AJ53" s="218"/>
      <c r="AK53" s="707"/>
    </row>
    <row r="54" spans="1:37" ht="15" customHeight="1">
      <c r="A54" s="223"/>
      <c r="B54" s="968"/>
      <c r="C54" s="968"/>
      <c r="D54" s="968"/>
      <c r="E54" s="968"/>
      <c r="F54" s="968"/>
      <c r="G54" s="968"/>
      <c r="H54" s="968"/>
      <c r="I54" s="968"/>
      <c r="J54" s="968"/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57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218"/>
      <c r="AH54" s="218"/>
      <c r="AI54" s="218"/>
      <c r="AJ54" s="218"/>
      <c r="AK54" s="707"/>
    </row>
    <row r="55" spans="1:37" ht="2.25" customHeight="1">
      <c r="A55" s="223"/>
      <c r="B55" s="706"/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  <c r="Q55" s="706"/>
      <c r="R55" s="706"/>
      <c r="S55" s="706"/>
      <c r="T55" s="706"/>
      <c r="U55" s="691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218"/>
      <c r="AG55" s="218"/>
      <c r="AH55" s="218"/>
      <c r="AI55" s="218"/>
      <c r="AJ55" s="218"/>
      <c r="AK55" s="707"/>
    </row>
    <row r="56" spans="1:37" ht="11.25" customHeight="1">
      <c r="A56" s="261"/>
      <c r="B56" s="982" t="s">
        <v>603</v>
      </c>
      <c r="C56" s="983"/>
      <c r="D56" s="983"/>
      <c r="E56" s="983"/>
      <c r="F56" s="983"/>
      <c r="G56" s="983"/>
      <c r="H56" s="983"/>
      <c r="I56" s="983"/>
      <c r="J56" s="984"/>
      <c r="K56" s="1005"/>
      <c r="L56" s="1005"/>
      <c r="M56" s="1005"/>
      <c r="N56" s="1005"/>
      <c r="O56" s="691"/>
      <c r="P56" s="691"/>
      <c r="Q56" s="691"/>
      <c r="R56" s="691"/>
      <c r="S56" s="691"/>
      <c r="T56" s="691"/>
      <c r="U56" s="218"/>
      <c r="V56" s="1006" t="s">
        <v>407</v>
      </c>
      <c r="W56" s="1006"/>
      <c r="X56" s="1006"/>
      <c r="Y56" s="1006"/>
      <c r="Z56" s="1006"/>
      <c r="AA56" s="1006"/>
      <c r="AB56" s="1006"/>
      <c r="AC56" s="1006"/>
      <c r="AD56" s="1006"/>
      <c r="AE56" s="1006"/>
      <c r="AF56" s="1006"/>
      <c r="AG56" s="1006"/>
      <c r="AH56" s="218"/>
      <c r="AI56" s="218"/>
      <c r="AJ56" s="218"/>
      <c r="AK56" s="259"/>
    </row>
    <row r="57" spans="1:37" ht="15" customHeight="1">
      <c r="A57" s="223"/>
      <c r="B57" s="989" t="s">
        <v>88</v>
      </c>
      <c r="C57" s="989"/>
      <c r="D57" s="989"/>
      <c r="E57" s="989"/>
      <c r="F57" s="989"/>
      <c r="G57" s="989"/>
      <c r="H57" s="989"/>
      <c r="I57" s="989"/>
      <c r="J57" s="989"/>
      <c r="K57" s="700"/>
      <c r="L57" s="691"/>
      <c r="M57" s="691"/>
      <c r="N57" s="691"/>
      <c r="O57" s="232"/>
      <c r="P57" s="691"/>
      <c r="Q57" s="691"/>
      <c r="R57" s="218"/>
      <c r="S57" s="218"/>
      <c r="T57" s="218"/>
      <c r="U57" s="691"/>
      <c r="V57" s="262"/>
      <c r="W57" s="695"/>
      <c r="X57" s="695"/>
      <c r="Y57" s="695"/>
      <c r="Z57" s="695"/>
      <c r="AA57" s="695"/>
      <c r="AB57" s="695"/>
      <c r="AC57" s="695"/>
      <c r="AD57" s="695"/>
      <c r="AE57" s="263"/>
      <c r="AF57" s="702"/>
      <c r="AG57" s="264"/>
      <c r="AH57" s="218"/>
      <c r="AI57" s="218"/>
      <c r="AJ57" s="218"/>
      <c r="AK57" s="259"/>
    </row>
    <row r="58" spans="1:37" ht="2.25" customHeight="1">
      <c r="A58" s="24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702"/>
      <c r="M58" s="702"/>
      <c r="N58" s="691"/>
      <c r="O58" s="691"/>
      <c r="P58" s="691"/>
      <c r="Q58" s="691"/>
      <c r="R58" s="691"/>
      <c r="S58" s="691"/>
      <c r="T58" s="691"/>
      <c r="U58" s="691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250"/>
      <c r="AH58" s="700"/>
      <c r="AI58" s="700"/>
      <c r="AJ58" s="700"/>
      <c r="AK58" s="259"/>
    </row>
    <row r="59" spans="1:37" ht="3" customHeight="1">
      <c r="A59" s="265"/>
      <c r="B59" s="702"/>
      <c r="C59" s="702"/>
      <c r="D59" s="702"/>
      <c r="E59" s="702"/>
      <c r="F59" s="702"/>
      <c r="G59" s="702"/>
      <c r="H59" s="702"/>
      <c r="I59" s="702"/>
      <c r="J59" s="702"/>
      <c r="K59" s="702"/>
      <c r="L59" s="702"/>
      <c r="M59" s="218"/>
      <c r="N59" s="218"/>
      <c r="O59" s="218"/>
      <c r="P59" s="218"/>
      <c r="Q59" s="691"/>
      <c r="R59" s="232"/>
      <c r="S59" s="691"/>
      <c r="T59" s="700"/>
      <c r="U59" s="700"/>
      <c r="V59" s="700"/>
      <c r="W59" s="700"/>
      <c r="X59" s="700"/>
      <c r="Y59" s="700"/>
      <c r="Z59" s="700"/>
      <c r="AA59" s="266"/>
      <c r="AB59" s="266"/>
      <c r="AC59" s="266"/>
      <c r="AD59" s="266"/>
      <c r="AE59" s="266"/>
      <c r="AF59" s="266"/>
      <c r="AG59" s="266"/>
      <c r="AH59" s="267"/>
      <c r="AI59" s="699"/>
      <c r="AJ59" s="218"/>
      <c r="AK59" s="259"/>
    </row>
    <row r="60" spans="1:37" ht="11.25" customHeight="1">
      <c r="A60" s="261"/>
      <c r="B60" s="1007"/>
      <c r="C60" s="1007"/>
      <c r="D60" s="1007"/>
      <c r="E60" s="1007"/>
      <c r="F60" s="1007"/>
      <c r="G60" s="1007"/>
      <c r="H60" s="1007"/>
      <c r="I60" s="1007"/>
      <c r="J60" s="1007"/>
      <c r="K60" s="1005"/>
      <c r="L60" s="1005"/>
      <c r="M60" s="1005"/>
      <c r="N60" s="1005"/>
      <c r="O60" s="691"/>
      <c r="P60" s="691"/>
      <c r="Q60" s="691"/>
      <c r="R60" s="691"/>
      <c r="S60" s="691"/>
      <c r="T60" s="691"/>
      <c r="U60" s="218"/>
      <c r="V60" s="1008" t="s">
        <v>568</v>
      </c>
      <c r="W60" s="1008"/>
      <c r="X60" s="1008"/>
      <c r="Y60" s="1008"/>
      <c r="Z60" s="232"/>
      <c r="AA60" s="232"/>
      <c r="AB60" s="232"/>
      <c r="AC60" s="232"/>
      <c r="AD60" s="232"/>
      <c r="AE60" s="232"/>
      <c r="AF60" s="232"/>
      <c r="AG60" s="232"/>
      <c r="AH60" s="218"/>
      <c r="AI60" s="218"/>
      <c r="AJ60" s="218"/>
      <c r="AK60" s="259"/>
    </row>
    <row r="61" spans="1:37" ht="15" customHeight="1">
      <c r="A61" s="265"/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218"/>
      <c r="N61" s="218"/>
      <c r="O61" s="218"/>
      <c r="P61" s="218"/>
      <c r="Q61" s="691"/>
      <c r="R61" s="232"/>
      <c r="S61" s="691"/>
      <c r="T61" s="700"/>
      <c r="U61" s="700"/>
      <c r="V61" s="998" t="s">
        <v>88</v>
      </c>
      <c r="W61" s="999"/>
      <c r="X61" s="999"/>
      <c r="Y61" s="999"/>
      <c r="Z61" s="999"/>
      <c r="AA61" s="999"/>
      <c r="AB61" s="1000"/>
      <c r="AC61" s="266"/>
      <c r="AD61" s="266"/>
      <c r="AE61" s="266"/>
      <c r="AF61" s="266"/>
      <c r="AG61" s="266"/>
      <c r="AH61" s="267"/>
      <c r="AI61" s="699"/>
      <c r="AJ61" s="218"/>
      <c r="AK61" s="259"/>
    </row>
    <row r="62" spans="1:37" ht="4.5" customHeight="1">
      <c r="A62" s="265"/>
      <c r="B62" s="702"/>
      <c r="C62" s="702"/>
      <c r="D62" s="702"/>
      <c r="E62" s="702"/>
      <c r="F62" s="702"/>
      <c r="G62" s="702"/>
      <c r="H62" s="702"/>
      <c r="I62" s="702"/>
      <c r="J62" s="702"/>
      <c r="K62" s="702"/>
      <c r="L62" s="702"/>
      <c r="M62" s="218"/>
      <c r="N62" s="218"/>
      <c r="O62" s="218"/>
      <c r="P62" s="218"/>
      <c r="Q62" s="691"/>
      <c r="R62" s="232"/>
      <c r="S62" s="691"/>
      <c r="T62" s="700"/>
      <c r="U62" s="700"/>
      <c r="V62" s="702"/>
      <c r="W62" s="702"/>
      <c r="X62" s="702"/>
      <c r="Y62" s="702"/>
      <c r="Z62" s="702"/>
      <c r="AA62" s="702"/>
      <c r="AB62" s="702"/>
      <c r="AC62" s="266"/>
      <c r="AD62" s="266"/>
      <c r="AE62" s="266"/>
      <c r="AF62" s="266"/>
      <c r="AG62" s="266"/>
      <c r="AH62" s="267"/>
      <c r="AI62" s="699"/>
      <c r="AJ62" s="218"/>
      <c r="AK62" s="259"/>
    </row>
    <row r="63" spans="1:37" s="269" customFormat="1" ht="15" customHeight="1">
      <c r="A63" s="40"/>
      <c r="B63" s="1004" t="s">
        <v>513</v>
      </c>
      <c r="C63" s="1004"/>
      <c r="D63" s="1004"/>
      <c r="E63" s="1004"/>
      <c r="F63" s="1004"/>
      <c r="G63" s="1004"/>
      <c r="H63" s="1004"/>
      <c r="I63" s="1004"/>
      <c r="J63" s="1004"/>
      <c r="K63" s="1004"/>
      <c r="L63" s="1004"/>
      <c r="M63" s="1004"/>
      <c r="N63" s="1004"/>
      <c r="O63" s="1004"/>
      <c r="P63" s="1004"/>
      <c r="Q63" s="1004"/>
      <c r="R63" s="1004"/>
      <c r="S63" s="1004"/>
      <c r="T63" s="1004"/>
      <c r="U63" s="268"/>
      <c r="V63" s="268"/>
      <c r="W63" s="1001" t="s">
        <v>14</v>
      </c>
      <c r="X63" s="1002"/>
      <c r="Y63" s="713"/>
      <c r="Z63" s="1003" t="s">
        <v>15</v>
      </c>
      <c r="AA63" s="1002"/>
      <c r="AB63" s="694" t="str">
        <f>IF(Y63="x","","x")</f>
        <v>x</v>
      </c>
      <c r="AC63" s="268"/>
      <c r="AD63" s="268"/>
      <c r="AE63" s="268"/>
      <c r="AF63" s="268"/>
      <c r="AG63" s="268"/>
      <c r="AH63" s="268"/>
      <c r="AI63" s="268"/>
      <c r="AJ63" s="268"/>
      <c r="AK63" s="41"/>
    </row>
    <row r="64" spans="1:37" s="269" customFormat="1" ht="2.25" customHeight="1">
      <c r="A64" s="4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41"/>
    </row>
    <row r="65" spans="1:37" s="269" customFormat="1" ht="44.25" customHeight="1">
      <c r="A65" s="40"/>
      <c r="B65" s="1004" t="s">
        <v>408</v>
      </c>
      <c r="C65" s="1004"/>
      <c r="D65" s="1004"/>
      <c r="E65" s="1004"/>
      <c r="F65" s="1004"/>
      <c r="G65" s="1004"/>
      <c r="H65" s="1004"/>
      <c r="I65" s="268"/>
      <c r="J65" s="1004" t="s">
        <v>487</v>
      </c>
      <c r="K65" s="1004"/>
      <c r="L65" s="1004"/>
      <c r="M65" s="1004"/>
      <c r="N65" s="1004"/>
      <c r="O65" s="1004"/>
      <c r="P65" s="1004"/>
      <c r="Q65" s="1004"/>
      <c r="R65" s="1004"/>
      <c r="S65" s="1004" t="s">
        <v>409</v>
      </c>
      <c r="T65" s="1004"/>
      <c r="U65" s="1004"/>
      <c r="V65" s="1004"/>
      <c r="W65" s="1004"/>
      <c r="X65" s="1004"/>
      <c r="Y65" s="1004"/>
      <c r="Z65" s="1004"/>
      <c r="AA65" s="1004"/>
      <c r="AB65" s="1004"/>
      <c r="AC65" s="1004"/>
      <c r="AD65" s="264"/>
      <c r="AE65" s="264"/>
      <c r="AF65" s="264"/>
      <c r="AG65" s="264"/>
      <c r="AH65" s="264" t="s">
        <v>187</v>
      </c>
      <c r="AI65" s="264"/>
      <c r="AJ65" s="264"/>
      <c r="AK65" s="41"/>
    </row>
    <row r="66" spans="1:37" s="269" customFormat="1" ht="2.25" customHeight="1">
      <c r="A66" s="40"/>
      <c r="B66" s="698"/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271"/>
      <c r="N66" s="271"/>
      <c r="O66" s="271"/>
      <c r="P66" s="271"/>
      <c r="Q66" s="271"/>
      <c r="R66" s="271"/>
      <c r="S66" s="271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41"/>
    </row>
    <row r="67" spans="1:37" s="269" customFormat="1" ht="15" customHeight="1">
      <c r="A67" s="40"/>
      <c r="B67" s="990" t="s">
        <v>297</v>
      </c>
      <c r="C67" s="991"/>
      <c r="D67" s="991"/>
      <c r="E67" s="991"/>
      <c r="F67" s="991"/>
      <c r="G67" s="991"/>
      <c r="H67" s="992"/>
      <c r="I67" s="272"/>
      <c r="J67" s="708"/>
      <c r="K67" s="708"/>
      <c r="L67" s="643" t="s">
        <v>844</v>
      </c>
      <c r="M67" s="708"/>
      <c r="N67" s="708"/>
      <c r="O67" s="643" t="s">
        <v>844</v>
      </c>
      <c r="P67" s="708"/>
      <c r="Q67" s="272"/>
      <c r="R67" s="272"/>
      <c r="S67" s="993" t="s">
        <v>88</v>
      </c>
      <c r="T67" s="994"/>
      <c r="U67" s="994"/>
      <c r="V67" s="994"/>
      <c r="W67" s="994"/>
      <c r="X67" s="994"/>
      <c r="Y67" s="995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41"/>
    </row>
    <row r="68" spans="1:37" ht="4.5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6"/>
    </row>
    <row r="69" spans="1:37" ht="3" hidden="1" customHeight="1">
      <c r="A69" s="274"/>
      <c r="B69" s="997"/>
      <c r="C69" s="997"/>
      <c r="D69" s="997"/>
      <c r="E69" s="997"/>
      <c r="F69" s="997"/>
      <c r="G69" s="997"/>
      <c r="H69" s="997"/>
      <c r="I69" s="997"/>
      <c r="J69" s="997"/>
      <c r="K69" s="997"/>
      <c r="L69" s="997"/>
      <c r="M69" s="997"/>
      <c r="N69" s="997"/>
      <c r="O69" s="997"/>
      <c r="P69" s="997"/>
      <c r="Q69" s="997"/>
      <c r="R69" s="997"/>
      <c r="S69" s="997"/>
      <c r="T69" s="997"/>
      <c r="U69" s="997"/>
      <c r="V69" s="997"/>
      <c r="W69" s="997"/>
      <c r="X69" s="997"/>
      <c r="Y69" s="997"/>
      <c r="Z69" s="997"/>
      <c r="AA69" s="997"/>
      <c r="AB69" s="997"/>
      <c r="AC69" s="997"/>
      <c r="AD69" s="997"/>
      <c r="AE69" s="997"/>
      <c r="AF69" s="997"/>
      <c r="AG69" s="997"/>
      <c r="AH69" s="997"/>
      <c r="AI69" s="997"/>
      <c r="AJ69" s="997"/>
      <c r="AK69" s="276"/>
    </row>
    <row r="70" spans="1:37" ht="24" customHeight="1">
      <c r="A70" s="274"/>
      <c r="B70" s="997" t="s">
        <v>567</v>
      </c>
      <c r="C70" s="997"/>
      <c r="D70" s="997"/>
      <c r="E70" s="997"/>
      <c r="F70" s="997"/>
      <c r="G70" s="997"/>
      <c r="H70" s="997"/>
      <c r="I70" s="997"/>
      <c r="J70" s="997"/>
      <c r="K70" s="997"/>
      <c r="L70" s="997"/>
      <c r="M70" s="997"/>
      <c r="N70" s="997"/>
      <c r="O70" s="997"/>
      <c r="P70" s="997"/>
      <c r="Q70" s="997"/>
      <c r="R70" s="997"/>
      <c r="S70" s="997"/>
      <c r="T70" s="997"/>
      <c r="U70" s="997"/>
      <c r="V70" s="997"/>
      <c r="W70" s="997"/>
      <c r="X70" s="997"/>
      <c r="Y70" s="997"/>
      <c r="Z70" s="997"/>
      <c r="AA70" s="997"/>
      <c r="AB70" s="997"/>
      <c r="AC70" s="997"/>
      <c r="AD70" s="997"/>
      <c r="AE70" s="997"/>
      <c r="AF70" s="997"/>
      <c r="AG70" s="997"/>
      <c r="AH70" s="997"/>
      <c r="AI70" s="997"/>
      <c r="AJ70" s="997"/>
      <c r="AK70" s="276"/>
    </row>
    <row r="71" spans="1:37" ht="6" customHeight="1">
      <c r="A71" s="277"/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9"/>
    </row>
    <row r="72" spans="1:37" ht="6" customHeight="1">
      <c r="A72" s="280"/>
      <c r="B72" s="697"/>
      <c r="C72" s="697"/>
      <c r="D72" s="697"/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281"/>
    </row>
    <row r="73" spans="1:37" ht="6" customHeight="1">
      <c r="A73" s="282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</row>
    <row r="74" spans="1:37" ht="22.5" customHeight="1">
      <c r="A74" s="285"/>
      <c r="B74" s="996" t="s">
        <v>734</v>
      </c>
      <c r="C74" s="996"/>
      <c r="D74" s="996"/>
      <c r="E74" s="996"/>
      <c r="F74" s="996"/>
      <c r="G74" s="996"/>
      <c r="H74" s="996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D74" s="996"/>
      <c r="AE74" s="996"/>
      <c r="AF74" s="996"/>
      <c r="AG74" s="996"/>
      <c r="AH74" s="996"/>
      <c r="AI74" s="996"/>
      <c r="AJ74" s="996"/>
      <c r="AK74" s="692"/>
    </row>
    <row r="75" spans="1:37" ht="2.25" customHeight="1">
      <c r="A75" s="223"/>
      <c r="B75" s="970"/>
      <c r="C75" s="970"/>
      <c r="D75" s="970"/>
      <c r="E75" s="970"/>
      <c r="F75" s="970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26"/>
    </row>
    <row r="76" spans="1:37" s="289" customFormat="1" ht="10.5" customHeight="1">
      <c r="A76" s="287"/>
      <c r="B76" s="966" t="s">
        <v>410</v>
      </c>
      <c r="C76" s="966"/>
      <c r="D76" s="966"/>
      <c r="E76" s="966"/>
      <c r="F76" s="966"/>
      <c r="G76" s="966"/>
      <c r="H76" s="966"/>
      <c r="I76" s="966" t="s">
        <v>411</v>
      </c>
      <c r="J76" s="966"/>
      <c r="K76" s="966"/>
      <c r="L76" s="966"/>
      <c r="M76" s="966"/>
      <c r="N76" s="966"/>
      <c r="O76" s="966"/>
      <c r="P76" s="966"/>
      <c r="Q76" s="966"/>
      <c r="R76" s="966"/>
      <c r="S76" s="966" t="s">
        <v>412</v>
      </c>
      <c r="T76" s="966"/>
      <c r="U76" s="966"/>
      <c r="V76" s="966"/>
      <c r="W76" s="966"/>
      <c r="X76" s="966"/>
      <c r="Y76" s="966"/>
      <c r="Z76" s="966"/>
      <c r="AA76" s="966" t="s">
        <v>413</v>
      </c>
      <c r="AB76" s="966"/>
      <c r="AC76" s="966"/>
      <c r="AD76" s="966"/>
      <c r="AE76" s="966"/>
      <c r="AF76" s="966"/>
      <c r="AG76" s="966"/>
      <c r="AH76" s="966"/>
      <c r="AI76" s="966"/>
      <c r="AJ76" s="966"/>
      <c r="AK76" s="288"/>
    </row>
    <row r="77" spans="1:37" s="789" customFormat="1" ht="15.95" customHeight="1">
      <c r="A77" s="788"/>
      <c r="B77" s="988" t="s">
        <v>72</v>
      </c>
      <c r="C77" s="988"/>
      <c r="D77" s="988"/>
      <c r="E77" s="988"/>
      <c r="F77" s="988"/>
      <c r="G77" s="988"/>
      <c r="H77" s="988"/>
      <c r="I77" s="989" t="s">
        <v>88</v>
      </c>
      <c r="J77" s="989"/>
      <c r="K77" s="989"/>
      <c r="L77" s="989"/>
      <c r="M77" s="989"/>
      <c r="N77" s="989"/>
      <c r="O77" s="989"/>
      <c r="P77" s="989"/>
      <c r="Q77" s="989"/>
      <c r="R77" s="989"/>
      <c r="S77" s="968"/>
      <c r="T77" s="968"/>
      <c r="U77" s="968"/>
      <c r="V77" s="968"/>
      <c r="W77" s="968"/>
      <c r="X77" s="968"/>
      <c r="Y77" s="968"/>
      <c r="Z77" s="968"/>
      <c r="AA77" s="968"/>
      <c r="AB77" s="968"/>
      <c r="AC77" s="968"/>
      <c r="AD77" s="968"/>
      <c r="AE77" s="968"/>
      <c r="AF77" s="968"/>
      <c r="AG77" s="968"/>
      <c r="AH77" s="968"/>
      <c r="AI77" s="968"/>
      <c r="AJ77" s="968"/>
      <c r="AK77" s="291"/>
    </row>
    <row r="78" spans="1:37" s="295" customFormat="1" ht="10.5" customHeight="1">
      <c r="A78" s="293"/>
      <c r="B78" s="975" t="s">
        <v>414</v>
      </c>
      <c r="C78" s="976"/>
      <c r="D78" s="976"/>
      <c r="E78" s="976"/>
      <c r="F78" s="976"/>
      <c r="G78" s="976"/>
      <c r="H78" s="977"/>
      <c r="I78" s="975" t="s">
        <v>415</v>
      </c>
      <c r="J78" s="976"/>
      <c r="K78" s="976"/>
      <c r="L78" s="976"/>
      <c r="M78" s="976"/>
      <c r="N78" s="976"/>
      <c r="O78" s="976"/>
      <c r="P78" s="976"/>
      <c r="Q78" s="976"/>
      <c r="R78" s="977"/>
      <c r="S78" s="975" t="s">
        <v>416</v>
      </c>
      <c r="T78" s="976"/>
      <c r="U78" s="976"/>
      <c r="V78" s="976"/>
      <c r="W78" s="976"/>
      <c r="X78" s="976"/>
      <c r="Y78" s="976"/>
      <c r="Z78" s="977"/>
      <c r="AA78" s="975" t="s">
        <v>417</v>
      </c>
      <c r="AB78" s="976"/>
      <c r="AC78" s="976"/>
      <c r="AD78" s="976"/>
      <c r="AE78" s="976"/>
      <c r="AF78" s="976"/>
      <c r="AG78" s="976"/>
      <c r="AH78" s="976"/>
      <c r="AI78" s="976"/>
      <c r="AJ78" s="977"/>
      <c r="AK78" s="294"/>
    </row>
    <row r="79" spans="1:37" s="789" customFormat="1" ht="15.95" customHeight="1">
      <c r="A79" s="788"/>
      <c r="B79" s="978"/>
      <c r="C79" s="979"/>
      <c r="D79" s="979"/>
      <c r="E79" s="979"/>
      <c r="F79" s="979"/>
      <c r="G79" s="979"/>
      <c r="H79" s="980"/>
      <c r="I79" s="978"/>
      <c r="J79" s="979"/>
      <c r="K79" s="979"/>
      <c r="L79" s="979"/>
      <c r="M79" s="979"/>
      <c r="N79" s="979"/>
      <c r="O79" s="979"/>
      <c r="P79" s="979"/>
      <c r="Q79" s="979"/>
      <c r="R79" s="980"/>
      <c r="S79" s="978"/>
      <c r="T79" s="979"/>
      <c r="U79" s="979"/>
      <c r="V79" s="979"/>
      <c r="W79" s="979"/>
      <c r="X79" s="979"/>
      <c r="Y79" s="979"/>
      <c r="Z79" s="980"/>
      <c r="AA79" s="968"/>
      <c r="AB79" s="968"/>
      <c r="AC79" s="968"/>
      <c r="AD79" s="968"/>
      <c r="AE79" s="968"/>
      <c r="AF79" s="968"/>
      <c r="AG79" s="968"/>
      <c r="AH79" s="968"/>
      <c r="AI79" s="968"/>
      <c r="AJ79" s="968"/>
      <c r="AK79" s="291"/>
    </row>
    <row r="80" spans="1:37" s="298" customFormat="1" ht="10.5" customHeight="1">
      <c r="A80" s="296"/>
      <c r="B80" s="975" t="s">
        <v>418</v>
      </c>
      <c r="C80" s="976"/>
      <c r="D80" s="976"/>
      <c r="E80" s="976"/>
      <c r="F80" s="976"/>
      <c r="G80" s="976"/>
      <c r="H80" s="977"/>
      <c r="I80" s="975" t="s">
        <v>419</v>
      </c>
      <c r="J80" s="976"/>
      <c r="K80" s="976"/>
      <c r="L80" s="976"/>
      <c r="M80" s="976"/>
      <c r="N80" s="976"/>
      <c r="O80" s="976"/>
      <c r="P80" s="976"/>
      <c r="Q80" s="976"/>
      <c r="R80" s="977"/>
      <c r="S80" s="975" t="s">
        <v>887</v>
      </c>
      <c r="T80" s="976"/>
      <c r="U80" s="976"/>
      <c r="V80" s="976"/>
      <c r="W80" s="976"/>
      <c r="X80" s="976"/>
      <c r="Y80" s="976"/>
      <c r="Z80" s="977"/>
      <c r="AA80" s="975" t="s">
        <v>420</v>
      </c>
      <c r="AB80" s="976"/>
      <c r="AC80" s="976"/>
      <c r="AD80" s="976"/>
      <c r="AE80" s="976"/>
      <c r="AF80" s="976"/>
      <c r="AG80" s="976"/>
      <c r="AH80" s="976"/>
      <c r="AI80" s="976"/>
      <c r="AJ80" s="977"/>
      <c r="AK80" s="297"/>
    </row>
    <row r="81" spans="1:37" s="791" customFormat="1" ht="15.95" customHeight="1">
      <c r="A81" s="790"/>
      <c r="B81" s="978"/>
      <c r="C81" s="979"/>
      <c r="D81" s="979"/>
      <c r="E81" s="979"/>
      <c r="F81" s="979"/>
      <c r="G81" s="979"/>
      <c r="H81" s="980"/>
      <c r="I81" s="978"/>
      <c r="J81" s="979"/>
      <c r="K81" s="979"/>
      <c r="L81" s="979"/>
      <c r="M81" s="979"/>
      <c r="N81" s="979"/>
      <c r="O81" s="979"/>
      <c r="P81" s="979"/>
      <c r="Q81" s="979"/>
      <c r="R81" s="980"/>
      <c r="S81" s="985"/>
      <c r="T81" s="986"/>
      <c r="U81" s="986"/>
      <c r="V81" s="986"/>
      <c r="W81" s="986"/>
      <c r="X81" s="986"/>
      <c r="Y81" s="986"/>
      <c r="Z81" s="987"/>
      <c r="AA81" s="985"/>
      <c r="AB81" s="986"/>
      <c r="AC81" s="986"/>
      <c r="AD81" s="986"/>
      <c r="AE81" s="986"/>
      <c r="AF81" s="986"/>
      <c r="AG81" s="986"/>
      <c r="AH81" s="986"/>
      <c r="AI81" s="986"/>
      <c r="AJ81" s="987"/>
      <c r="AK81" s="299"/>
    </row>
    <row r="82" spans="1:37" s="289" customFormat="1" ht="10.5" customHeight="1">
      <c r="A82" s="287"/>
      <c r="B82" s="975" t="s">
        <v>421</v>
      </c>
      <c r="C82" s="976"/>
      <c r="D82" s="976"/>
      <c r="E82" s="976"/>
      <c r="F82" s="976"/>
      <c r="G82" s="976"/>
      <c r="H82" s="976"/>
      <c r="I82" s="976"/>
      <c r="J82" s="976"/>
      <c r="K82" s="976"/>
      <c r="L82" s="976"/>
      <c r="M82" s="976"/>
      <c r="N82" s="976"/>
      <c r="O82" s="976"/>
      <c r="P82" s="976"/>
      <c r="Q82" s="976"/>
      <c r="R82" s="977"/>
      <c r="S82" s="976" t="s">
        <v>422</v>
      </c>
      <c r="T82" s="976"/>
      <c r="U82" s="976"/>
      <c r="V82" s="976"/>
      <c r="W82" s="976"/>
      <c r="X82" s="976"/>
      <c r="Y82" s="976"/>
      <c r="Z82" s="976"/>
      <c r="AA82" s="976"/>
      <c r="AB82" s="976"/>
      <c r="AC82" s="976"/>
      <c r="AD82" s="976"/>
      <c r="AE82" s="976"/>
      <c r="AF82" s="976"/>
      <c r="AG82" s="976"/>
      <c r="AH82" s="976"/>
      <c r="AI82" s="976"/>
      <c r="AJ82" s="977"/>
      <c r="AK82" s="288"/>
    </row>
    <row r="83" spans="1:37" s="789" customFormat="1" ht="15.95" customHeight="1">
      <c r="A83" s="788"/>
      <c r="B83" s="968"/>
      <c r="C83" s="968"/>
      <c r="D83" s="968"/>
      <c r="E83" s="968"/>
      <c r="F83" s="968"/>
      <c r="G83" s="968"/>
      <c r="H83" s="968"/>
      <c r="I83" s="968"/>
      <c r="J83" s="968"/>
      <c r="K83" s="968"/>
      <c r="L83" s="968"/>
      <c r="M83" s="968"/>
      <c r="N83" s="968"/>
      <c r="O83" s="968"/>
      <c r="P83" s="968"/>
      <c r="Q83" s="968"/>
      <c r="R83" s="968"/>
      <c r="S83" s="968"/>
      <c r="T83" s="968"/>
      <c r="U83" s="968"/>
      <c r="V83" s="968"/>
      <c r="W83" s="968"/>
      <c r="X83" s="968"/>
      <c r="Y83" s="968"/>
      <c r="Z83" s="968"/>
      <c r="AA83" s="968"/>
      <c r="AB83" s="968"/>
      <c r="AC83" s="968"/>
      <c r="AD83" s="968"/>
      <c r="AE83" s="968"/>
      <c r="AF83" s="968"/>
      <c r="AG83" s="968"/>
      <c r="AH83" s="968"/>
      <c r="AI83" s="968"/>
      <c r="AJ83" s="968"/>
      <c r="AK83" s="291"/>
    </row>
    <row r="84" spans="1:37" ht="3" customHeight="1">
      <c r="A84" s="300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2"/>
    </row>
    <row r="85" spans="1:37" s="218" customFormat="1" ht="13.5" customHeight="1">
      <c r="A85" s="303"/>
      <c r="B85" s="1061" t="s">
        <v>569</v>
      </c>
      <c r="C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3"/>
    </row>
    <row r="86" spans="1:37" ht="2.25" customHeight="1">
      <c r="A86" s="252"/>
      <c r="B86" s="253"/>
      <c r="C86" s="780"/>
      <c r="D86" s="780"/>
      <c r="E86" s="780"/>
      <c r="F86" s="780"/>
      <c r="G86" s="780"/>
      <c r="H86" s="780"/>
      <c r="I86" s="780"/>
      <c r="J86" s="780"/>
      <c r="K86" s="780"/>
      <c r="L86" s="780"/>
      <c r="M86" s="780"/>
      <c r="N86" s="780"/>
      <c r="O86" s="780"/>
      <c r="P86" s="780"/>
      <c r="Q86" s="780"/>
      <c r="R86" s="780"/>
      <c r="S86" s="780"/>
      <c r="T86" s="780"/>
      <c r="U86" s="780"/>
      <c r="V86" s="780"/>
      <c r="W86" s="780"/>
      <c r="X86" s="780"/>
      <c r="Y86" s="780"/>
      <c r="Z86" s="780"/>
      <c r="AA86" s="780"/>
      <c r="AB86" s="780"/>
      <c r="AC86" s="780"/>
      <c r="AD86" s="780"/>
      <c r="AE86" s="780"/>
      <c r="AF86" s="780"/>
      <c r="AG86" s="780"/>
      <c r="AH86" s="780"/>
      <c r="AI86" s="780"/>
      <c r="AJ86" s="780"/>
      <c r="AK86" s="775"/>
    </row>
    <row r="87" spans="1:37" s="289" customFormat="1" ht="11.25" customHeight="1">
      <c r="A87" s="287"/>
      <c r="B87" s="975" t="s">
        <v>214</v>
      </c>
      <c r="C87" s="976"/>
      <c r="D87" s="976"/>
      <c r="E87" s="976"/>
      <c r="F87" s="976"/>
      <c r="G87" s="976"/>
      <c r="H87" s="977"/>
      <c r="I87" s="966" t="s">
        <v>215</v>
      </c>
      <c r="J87" s="966"/>
      <c r="K87" s="966"/>
      <c r="L87" s="966"/>
      <c r="M87" s="966"/>
      <c r="N87" s="966"/>
      <c r="O87" s="966"/>
      <c r="P87" s="966"/>
      <c r="Q87" s="966"/>
      <c r="R87" s="966"/>
      <c r="S87" s="966" t="s">
        <v>216</v>
      </c>
      <c r="T87" s="966"/>
      <c r="U87" s="966"/>
      <c r="V87" s="966"/>
      <c r="W87" s="966"/>
      <c r="X87" s="966"/>
      <c r="Y87" s="966"/>
      <c r="Z87" s="966"/>
      <c r="AA87" s="966" t="s">
        <v>217</v>
      </c>
      <c r="AB87" s="966"/>
      <c r="AC87" s="966"/>
      <c r="AD87" s="966"/>
      <c r="AE87" s="966"/>
      <c r="AF87" s="966"/>
      <c r="AG87" s="966"/>
      <c r="AH87" s="966"/>
      <c r="AI87" s="966"/>
      <c r="AJ87" s="966"/>
      <c r="AK87" s="288"/>
    </row>
    <row r="88" spans="1:37" s="789" customFormat="1" ht="15.95" customHeight="1">
      <c r="A88" s="788"/>
      <c r="B88" s="989" t="s">
        <v>88</v>
      </c>
      <c r="C88" s="989"/>
      <c r="D88" s="989"/>
      <c r="E88" s="989"/>
      <c r="F88" s="989"/>
      <c r="G88" s="989"/>
      <c r="H88" s="989"/>
      <c r="I88" s="989" t="str">
        <f>IF(B88&lt;&gt;"Polska","nie dotyczy","(wybierz z listy)")</f>
        <v>nie dotyczy</v>
      </c>
      <c r="J88" s="989"/>
      <c r="K88" s="989"/>
      <c r="L88" s="989"/>
      <c r="M88" s="989"/>
      <c r="N88" s="989"/>
      <c r="O88" s="989"/>
      <c r="P88" s="989"/>
      <c r="Q88" s="989"/>
      <c r="R88" s="989"/>
      <c r="S88" s="968"/>
      <c r="T88" s="968"/>
      <c r="U88" s="968"/>
      <c r="V88" s="968"/>
      <c r="W88" s="968"/>
      <c r="X88" s="968"/>
      <c r="Y88" s="968"/>
      <c r="Z88" s="968"/>
      <c r="AA88" s="968"/>
      <c r="AB88" s="968"/>
      <c r="AC88" s="968"/>
      <c r="AD88" s="968"/>
      <c r="AE88" s="968"/>
      <c r="AF88" s="968"/>
      <c r="AG88" s="968"/>
      <c r="AH88" s="968"/>
      <c r="AI88" s="968"/>
      <c r="AJ88" s="968"/>
      <c r="AK88" s="291"/>
    </row>
    <row r="89" spans="1:37" s="295" customFormat="1" ht="11.25" customHeight="1">
      <c r="A89" s="293"/>
      <c r="B89" s="975" t="s">
        <v>221</v>
      </c>
      <c r="C89" s="976"/>
      <c r="D89" s="976"/>
      <c r="E89" s="976"/>
      <c r="F89" s="976"/>
      <c r="G89" s="976"/>
      <c r="H89" s="977"/>
      <c r="I89" s="975" t="s">
        <v>220</v>
      </c>
      <c r="J89" s="976"/>
      <c r="K89" s="976"/>
      <c r="L89" s="976"/>
      <c r="M89" s="976"/>
      <c r="N89" s="976"/>
      <c r="O89" s="976"/>
      <c r="P89" s="976"/>
      <c r="Q89" s="976"/>
      <c r="R89" s="977"/>
      <c r="S89" s="975" t="s">
        <v>219</v>
      </c>
      <c r="T89" s="976"/>
      <c r="U89" s="976"/>
      <c r="V89" s="976"/>
      <c r="W89" s="976"/>
      <c r="X89" s="976"/>
      <c r="Y89" s="976"/>
      <c r="Z89" s="977"/>
      <c r="AA89" s="975" t="s">
        <v>218</v>
      </c>
      <c r="AB89" s="976"/>
      <c r="AC89" s="976"/>
      <c r="AD89" s="976"/>
      <c r="AE89" s="976"/>
      <c r="AF89" s="976"/>
      <c r="AG89" s="976"/>
      <c r="AH89" s="976"/>
      <c r="AI89" s="976"/>
      <c r="AJ89" s="977"/>
      <c r="AK89" s="294"/>
    </row>
    <row r="90" spans="1:37" s="789" customFormat="1" ht="15.95" customHeight="1">
      <c r="A90" s="788"/>
      <c r="B90" s="978"/>
      <c r="C90" s="979"/>
      <c r="D90" s="979"/>
      <c r="E90" s="979"/>
      <c r="F90" s="979"/>
      <c r="G90" s="979"/>
      <c r="H90" s="980"/>
      <c r="I90" s="978"/>
      <c r="J90" s="979"/>
      <c r="K90" s="979"/>
      <c r="L90" s="979"/>
      <c r="M90" s="979"/>
      <c r="N90" s="979"/>
      <c r="O90" s="979"/>
      <c r="P90" s="979"/>
      <c r="Q90" s="979"/>
      <c r="R90" s="980"/>
      <c r="S90" s="978"/>
      <c r="T90" s="979"/>
      <c r="U90" s="979"/>
      <c r="V90" s="979"/>
      <c r="W90" s="979"/>
      <c r="X90" s="979"/>
      <c r="Y90" s="979"/>
      <c r="Z90" s="980"/>
      <c r="AA90" s="968"/>
      <c r="AB90" s="968"/>
      <c r="AC90" s="968"/>
      <c r="AD90" s="968"/>
      <c r="AE90" s="968"/>
      <c r="AF90" s="968"/>
      <c r="AG90" s="968"/>
      <c r="AH90" s="968"/>
      <c r="AI90" s="968"/>
      <c r="AJ90" s="968"/>
      <c r="AK90" s="291"/>
    </row>
    <row r="91" spans="1:37" s="298" customFormat="1" ht="11.25" customHeight="1">
      <c r="A91" s="296"/>
      <c r="B91" s="975" t="s">
        <v>222</v>
      </c>
      <c r="C91" s="976"/>
      <c r="D91" s="976"/>
      <c r="E91" s="976"/>
      <c r="F91" s="976"/>
      <c r="G91" s="976"/>
      <c r="H91" s="977"/>
      <c r="I91" s="975" t="s">
        <v>223</v>
      </c>
      <c r="J91" s="976"/>
      <c r="K91" s="976"/>
      <c r="L91" s="976"/>
      <c r="M91" s="976"/>
      <c r="N91" s="976"/>
      <c r="O91" s="976"/>
      <c r="P91" s="976"/>
      <c r="Q91" s="976"/>
      <c r="R91" s="977"/>
      <c r="S91" s="975" t="s">
        <v>888</v>
      </c>
      <c r="T91" s="976"/>
      <c r="U91" s="976"/>
      <c r="V91" s="976"/>
      <c r="W91" s="976"/>
      <c r="X91" s="976"/>
      <c r="Y91" s="976"/>
      <c r="Z91" s="977"/>
      <c r="AA91" s="975" t="s">
        <v>268</v>
      </c>
      <c r="AB91" s="976"/>
      <c r="AC91" s="976"/>
      <c r="AD91" s="976"/>
      <c r="AE91" s="976"/>
      <c r="AF91" s="976"/>
      <c r="AG91" s="976"/>
      <c r="AH91" s="976"/>
      <c r="AI91" s="976"/>
      <c r="AJ91" s="977"/>
      <c r="AK91" s="297"/>
    </row>
    <row r="92" spans="1:37" s="791" customFormat="1" ht="15.95" customHeight="1">
      <c r="A92" s="790"/>
      <c r="B92" s="978"/>
      <c r="C92" s="979"/>
      <c r="D92" s="979"/>
      <c r="E92" s="979"/>
      <c r="F92" s="979"/>
      <c r="G92" s="979"/>
      <c r="H92" s="980"/>
      <c r="I92" s="978"/>
      <c r="J92" s="979"/>
      <c r="K92" s="979"/>
      <c r="L92" s="979"/>
      <c r="M92" s="979"/>
      <c r="N92" s="979"/>
      <c r="O92" s="979"/>
      <c r="P92" s="979"/>
      <c r="Q92" s="979"/>
      <c r="R92" s="980"/>
      <c r="S92" s="985"/>
      <c r="T92" s="986"/>
      <c r="U92" s="986"/>
      <c r="V92" s="986"/>
      <c r="W92" s="986"/>
      <c r="X92" s="986"/>
      <c r="Y92" s="986"/>
      <c r="Z92" s="987"/>
      <c r="AA92" s="985"/>
      <c r="AB92" s="986"/>
      <c r="AC92" s="986"/>
      <c r="AD92" s="986"/>
      <c r="AE92" s="986"/>
      <c r="AF92" s="986"/>
      <c r="AG92" s="986"/>
      <c r="AH92" s="986"/>
      <c r="AI92" s="986"/>
      <c r="AJ92" s="987"/>
      <c r="AK92" s="299"/>
    </row>
    <row r="93" spans="1:37" s="289" customFormat="1" ht="10.5" customHeight="1">
      <c r="A93" s="287"/>
      <c r="B93" s="982" t="s">
        <v>225</v>
      </c>
      <c r="C93" s="983"/>
      <c r="D93" s="983"/>
      <c r="E93" s="983"/>
      <c r="F93" s="983"/>
      <c r="G93" s="983"/>
      <c r="H93" s="983"/>
      <c r="I93" s="983"/>
      <c r="J93" s="983"/>
      <c r="K93" s="983"/>
      <c r="L93" s="983"/>
      <c r="M93" s="983"/>
      <c r="N93" s="983"/>
      <c r="O93" s="983"/>
      <c r="P93" s="983"/>
      <c r="Q93" s="983"/>
      <c r="R93" s="984"/>
      <c r="S93" s="983" t="s">
        <v>226</v>
      </c>
      <c r="T93" s="983"/>
      <c r="U93" s="983"/>
      <c r="V93" s="983"/>
      <c r="W93" s="983"/>
      <c r="X93" s="983"/>
      <c r="Y93" s="983"/>
      <c r="Z93" s="983"/>
      <c r="AA93" s="983"/>
      <c r="AB93" s="983"/>
      <c r="AC93" s="983"/>
      <c r="AD93" s="983"/>
      <c r="AE93" s="983"/>
      <c r="AF93" s="983"/>
      <c r="AG93" s="983"/>
      <c r="AH93" s="983"/>
      <c r="AI93" s="983"/>
      <c r="AJ93" s="984"/>
      <c r="AK93" s="288"/>
    </row>
    <row r="94" spans="1:37" s="789" customFormat="1" ht="15.95" customHeight="1">
      <c r="A94" s="788"/>
      <c r="B94" s="968"/>
      <c r="C94" s="968"/>
      <c r="D94" s="968"/>
      <c r="E94" s="968"/>
      <c r="F94" s="968"/>
      <c r="G94" s="968"/>
      <c r="H94" s="968"/>
      <c r="I94" s="968"/>
      <c r="J94" s="968"/>
      <c r="K94" s="968"/>
      <c r="L94" s="968"/>
      <c r="M94" s="968"/>
      <c r="N94" s="968"/>
      <c r="O94" s="968"/>
      <c r="P94" s="968"/>
      <c r="Q94" s="968"/>
      <c r="R94" s="968"/>
      <c r="S94" s="968"/>
      <c r="T94" s="968"/>
      <c r="U94" s="968"/>
      <c r="V94" s="968"/>
      <c r="W94" s="968"/>
      <c r="X94" s="968"/>
      <c r="Y94" s="968"/>
      <c r="Z94" s="968"/>
      <c r="AA94" s="968"/>
      <c r="AB94" s="968"/>
      <c r="AC94" s="968"/>
      <c r="AD94" s="968"/>
      <c r="AE94" s="968"/>
      <c r="AF94" s="968"/>
      <c r="AG94" s="968"/>
      <c r="AH94" s="968"/>
      <c r="AI94" s="968"/>
      <c r="AJ94" s="968"/>
      <c r="AK94" s="291"/>
    </row>
    <row r="95" spans="1:37" s="292" customFormat="1" ht="3" customHeight="1">
      <c r="A95" s="290"/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291"/>
    </row>
    <row r="96" spans="1:37" s="218" customFormat="1" ht="22.5" customHeight="1">
      <c r="A96" s="240"/>
      <c r="B96" s="981" t="s">
        <v>807</v>
      </c>
      <c r="C96" s="981"/>
      <c r="D96" s="981"/>
      <c r="E96" s="981"/>
      <c r="F96" s="981"/>
      <c r="G96" s="981"/>
      <c r="H96" s="981"/>
      <c r="I96" s="981"/>
      <c r="J96" s="981"/>
      <c r="K96" s="981"/>
      <c r="L96" s="981"/>
      <c r="M96" s="981"/>
      <c r="N96" s="981"/>
      <c r="O96" s="981"/>
      <c r="P96" s="981"/>
      <c r="Q96" s="981"/>
      <c r="R96" s="981"/>
      <c r="S96" s="981"/>
      <c r="T96" s="981"/>
      <c r="U96" s="981"/>
      <c r="V96" s="981"/>
      <c r="W96" s="981"/>
      <c r="X96" s="981"/>
      <c r="Y96" s="981"/>
      <c r="Z96" s="981"/>
      <c r="AA96" s="981"/>
      <c r="AB96" s="981"/>
      <c r="AC96" s="981"/>
      <c r="AD96" s="981"/>
      <c r="AE96" s="981"/>
      <c r="AF96" s="981"/>
      <c r="AG96" s="981"/>
      <c r="AH96" s="981"/>
      <c r="AI96" s="981"/>
      <c r="AJ96" s="981"/>
      <c r="AK96" s="498"/>
    </row>
    <row r="97" spans="1:48" s="218" customFormat="1" ht="2.25" customHeight="1">
      <c r="A97" s="285"/>
      <c r="B97" s="970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  <c r="S97" s="971"/>
      <c r="T97" s="971"/>
      <c r="U97" s="971"/>
      <c r="V97" s="971"/>
      <c r="W97" s="971"/>
      <c r="X97" s="971"/>
      <c r="Y97" s="971"/>
      <c r="Z97" s="971"/>
      <c r="AA97" s="971"/>
      <c r="AB97" s="971"/>
      <c r="AC97" s="971"/>
      <c r="AD97" s="971"/>
      <c r="AE97" s="971"/>
      <c r="AF97" s="971"/>
      <c r="AG97" s="971"/>
      <c r="AH97" s="971"/>
      <c r="AI97" s="971"/>
      <c r="AJ97" s="971"/>
      <c r="AK97" s="238"/>
    </row>
    <row r="98" spans="1:48" s="798" customFormat="1" ht="15" customHeight="1">
      <c r="A98" s="796"/>
      <c r="B98" s="972" t="s">
        <v>5</v>
      </c>
      <c r="C98" s="972"/>
      <c r="D98" s="954" t="s">
        <v>146</v>
      </c>
      <c r="E98" s="954"/>
      <c r="F98" s="954"/>
      <c r="G98" s="954"/>
      <c r="H98" s="954"/>
      <c r="I98" s="954"/>
      <c r="J98" s="954"/>
      <c r="K98" s="954"/>
      <c r="L98" s="954"/>
      <c r="M98" s="954"/>
      <c r="N98" s="954" t="s">
        <v>125</v>
      </c>
      <c r="O98" s="954"/>
      <c r="P98" s="954"/>
      <c r="Q98" s="954"/>
      <c r="R98" s="954"/>
      <c r="S98" s="954"/>
      <c r="T98" s="954"/>
      <c r="U98" s="954"/>
      <c r="V98" s="954"/>
      <c r="W98" s="954"/>
      <c r="X98" s="954"/>
      <c r="Y98" s="956" t="s">
        <v>126</v>
      </c>
      <c r="Z98" s="956"/>
      <c r="AA98" s="956"/>
      <c r="AB98" s="956"/>
      <c r="AC98" s="956"/>
      <c r="AD98" s="956"/>
      <c r="AE98" s="956"/>
      <c r="AF98" s="956"/>
      <c r="AG98" s="956"/>
      <c r="AH98" s="956"/>
      <c r="AI98" s="956"/>
      <c r="AJ98" s="956"/>
      <c r="AK98" s="797"/>
    </row>
    <row r="99" spans="1:48" ht="15" customHeight="1">
      <c r="A99" s="223"/>
      <c r="B99" s="974" t="s">
        <v>423</v>
      </c>
      <c r="C99" s="974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775"/>
    </row>
    <row r="100" spans="1:48" ht="15" customHeight="1">
      <c r="A100" s="261"/>
      <c r="B100" s="974" t="s">
        <v>424</v>
      </c>
      <c r="C100" s="974"/>
      <c r="D100" s="955"/>
      <c r="E100" s="955"/>
      <c r="F100" s="955"/>
      <c r="G100" s="955"/>
      <c r="H100" s="955"/>
      <c r="I100" s="955"/>
      <c r="J100" s="955"/>
      <c r="K100" s="955"/>
      <c r="L100" s="955"/>
      <c r="M100" s="955"/>
      <c r="N100" s="955"/>
      <c r="O100" s="955"/>
      <c r="P100" s="955"/>
      <c r="Q100" s="955"/>
      <c r="R100" s="955"/>
      <c r="S100" s="955"/>
      <c r="T100" s="955"/>
      <c r="U100" s="955"/>
      <c r="V100" s="955"/>
      <c r="W100" s="955"/>
      <c r="X100" s="955"/>
      <c r="Y100" s="955"/>
      <c r="Z100" s="955"/>
      <c r="AA100" s="955"/>
      <c r="AB100" s="955"/>
      <c r="AC100" s="955"/>
      <c r="AD100" s="955"/>
      <c r="AE100" s="955"/>
      <c r="AF100" s="955"/>
      <c r="AG100" s="955"/>
      <c r="AH100" s="955"/>
      <c r="AI100" s="955"/>
      <c r="AJ100" s="955"/>
      <c r="AK100" s="259"/>
    </row>
    <row r="101" spans="1:48" ht="15" customHeight="1">
      <c r="A101" s="261"/>
      <c r="B101" s="974" t="s">
        <v>425</v>
      </c>
      <c r="C101" s="974"/>
      <c r="D101" s="955"/>
      <c r="E101" s="955"/>
      <c r="F101" s="955"/>
      <c r="G101" s="955"/>
      <c r="H101" s="955"/>
      <c r="I101" s="955"/>
      <c r="J101" s="955"/>
      <c r="K101" s="955"/>
      <c r="L101" s="955"/>
      <c r="M101" s="955"/>
      <c r="N101" s="955"/>
      <c r="O101" s="955"/>
      <c r="P101" s="955"/>
      <c r="Q101" s="955"/>
      <c r="R101" s="955"/>
      <c r="S101" s="955"/>
      <c r="T101" s="955"/>
      <c r="U101" s="955"/>
      <c r="V101" s="955"/>
      <c r="W101" s="955"/>
      <c r="X101" s="955"/>
      <c r="Y101" s="955"/>
      <c r="Z101" s="955"/>
      <c r="AA101" s="955"/>
      <c r="AB101" s="955"/>
      <c r="AC101" s="955"/>
      <c r="AD101" s="955"/>
      <c r="AE101" s="955"/>
      <c r="AF101" s="955"/>
      <c r="AG101" s="955"/>
      <c r="AH101" s="955"/>
      <c r="AI101" s="955"/>
      <c r="AJ101" s="955"/>
      <c r="AK101" s="259"/>
    </row>
    <row r="102" spans="1:48" s="711" customFormat="1" ht="15" customHeight="1">
      <c r="A102" s="626"/>
      <c r="B102" s="974" t="s">
        <v>6</v>
      </c>
      <c r="C102" s="974"/>
      <c r="D102" s="955"/>
      <c r="E102" s="955"/>
      <c r="F102" s="955"/>
      <c r="G102" s="955"/>
      <c r="H102" s="955"/>
      <c r="I102" s="955"/>
      <c r="J102" s="955"/>
      <c r="K102" s="955"/>
      <c r="L102" s="955"/>
      <c r="M102" s="955"/>
      <c r="N102" s="955"/>
      <c r="O102" s="955"/>
      <c r="P102" s="955"/>
      <c r="Q102" s="955"/>
      <c r="R102" s="955"/>
      <c r="S102" s="955"/>
      <c r="T102" s="955"/>
      <c r="U102" s="955"/>
      <c r="V102" s="955"/>
      <c r="W102" s="955"/>
      <c r="X102" s="955"/>
      <c r="Y102" s="955"/>
      <c r="Z102" s="955"/>
      <c r="AA102" s="955"/>
      <c r="AB102" s="955"/>
      <c r="AC102" s="955"/>
      <c r="AD102" s="955"/>
      <c r="AE102" s="955"/>
      <c r="AF102" s="955"/>
      <c r="AG102" s="955"/>
      <c r="AH102" s="955"/>
      <c r="AI102" s="955"/>
      <c r="AJ102" s="955"/>
      <c r="AK102" s="627"/>
    </row>
    <row r="103" spans="1:48" ht="10.5" customHeight="1">
      <c r="A103" s="306"/>
      <c r="B103" s="776"/>
      <c r="C103" s="776"/>
      <c r="D103" s="776"/>
      <c r="E103" s="776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  <c r="AA103" s="776"/>
      <c r="AB103" s="776"/>
      <c r="AC103" s="776"/>
      <c r="AD103" s="776"/>
      <c r="AE103" s="776"/>
      <c r="AF103" s="776"/>
      <c r="AG103" s="776"/>
      <c r="AH103" s="776"/>
      <c r="AI103" s="776"/>
      <c r="AJ103" s="776"/>
      <c r="AK103" s="775"/>
      <c r="AM103" s="831" t="s">
        <v>894</v>
      </c>
      <c r="AN103" s="822"/>
      <c r="AO103" s="822"/>
      <c r="AP103" s="822"/>
      <c r="AQ103" s="822"/>
      <c r="AR103" s="822"/>
      <c r="AS103" s="822"/>
      <c r="AT103" s="822"/>
      <c r="AU103" s="822"/>
      <c r="AV103" s="822"/>
    </row>
    <row r="104" spans="1:48" s="218" customFormat="1" ht="15" customHeight="1">
      <c r="A104" s="240"/>
      <c r="B104" s="957" t="s">
        <v>426</v>
      </c>
      <c r="C104" s="957"/>
      <c r="D104" s="957"/>
      <c r="E104" s="957"/>
      <c r="F104" s="957"/>
      <c r="G104" s="957"/>
      <c r="H104" s="957"/>
      <c r="I104" s="957"/>
      <c r="J104" s="957"/>
      <c r="K104" s="957"/>
      <c r="L104" s="957"/>
      <c r="M104" s="957"/>
      <c r="N104" s="957"/>
      <c r="O104" s="957"/>
      <c r="P104" s="957"/>
      <c r="Q104" s="957"/>
      <c r="R104" s="957"/>
      <c r="S104" s="957"/>
      <c r="T104" s="957"/>
      <c r="U104" s="957"/>
      <c r="V104" s="957"/>
      <c r="W104" s="957"/>
      <c r="X104" s="957"/>
      <c r="Y104" s="957"/>
      <c r="Z104" s="957"/>
      <c r="AA104" s="957"/>
      <c r="AB104" s="957"/>
      <c r="AC104" s="957"/>
      <c r="AD104" s="957"/>
      <c r="AE104" s="957"/>
      <c r="AF104" s="957"/>
      <c r="AG104" s="957"/>
      <c r="AH104" s="957"/>
      <c r="AI104" s="957"/>
      <c r="AJ104" s="957"/>
      <c r="AK104" s="958"/>
      <c r="AM104" s="841" t="s">
        <v>895</v>
      </c>
      <c r="AN104" s="822"/>
      <c r="AO104" s="822"/>
      <c r="AP104" s="822"/>
      <c r="AQ104" s="822"/>
      <c r="AR104" s="822"/>
      <c r="AS104" s="822"/>
      <c r="AT104" s="822"/>
      <c r="AU104" s="822"/>
      <c r="AV104" s="822"/>
    </row>
    <row r="105" spans="1:48" ht="2.25" customHeight="1">
      <c r="A105" s="261"/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781"/>
      <c r="AA105" s="781"/>
      <c r="AB105" s="781"/>
      <c r="AC105" s="781"/>
      <c r="AD105" s="781"/>
      <c r="AE105" s="781"/>
      <c r="AF105" s="781"/>
      <c r="AG105" s="781"/>
      <c r="AH105" s="781"/>
      <c r="AI105" s="781"/>
      <c r="AJ105" s="781"/>
      <c r="AK105" s="308"/>
      <c r="AM105" s="822"/>
      <c r="AN105" s="822"/>
      <c r="AO105" s="822"/>
      <c r="AP105" s="822"/>
      <c r="AQ105" s="822"/>
      <c r="AR105" s="822"/>
      <c r="AS105" s="822"/>
      <c r="AT105" s="822"/>
      <c r="AU105" s="822"/>
      <c r="AV105" s="822"/>
    </row>
    <row r="106" spans="1:48" s="63" customFormat="1" ht="9.75" customHeight="1">
      <c r="A106" s="309"/>
      <c r="B106" s="963" t="s">
        <v>427</v>
      </c>
      <c r="C106" s="969"/>
      <c r="D106" s="969"/>
      <c r="E106" s="969"/>
      <c r="F106" s="969"/>
      <c r="G106" s="969"/>
      <c r="H106" s="969"/>
      <c r="I106" s="969"/>
      <c r="J106" s="969"/>
      <c r="K106" s="969"/>
      <c r="L106" s="969"/>
      <c r="M106" s="969"/>
      <c r="N106" s="963" t="s">
        <v>428</v>
      </c>
      <c r="O106" s="969"/>
      <c r="P106" s="969"/>
      <c r="Q106" s="969"/>
      <c r="R106" s="969"/>
      <c r="S106" s="969"/>
      <c r="T106" s="969"/>
      <c r="U106" s="969"/>
      <c r="V106" s="969"/>
      <c r="W106" s="969"/>
      <c r="X106" s="969"/>
      <c r="Y106" s="963" t="s">
        <v>429</v>
      </c>
      <c r="Z106" s="964"/>
      <c r="AA106" s="964"/>
      <c r="AB106" s="964"/>
      <c r="AC106" s="964"/>
      <c r="AD106" s="964"/>
      <c r="AE106" s="964"/>
      <c r="AF106" s="964"/>
      <c r="AG106" s="964"/>
      <c r="AH106" s="964"/>
      <c r="AI106" s="964"/>
      <c r="AJ106" s="965"/>
      <c r="AK106" s="310"/>
      <c r="AM106" s="822"/>
      <c r="AN106" s="822"/>
      <c r="AO106" s="822"/>
      <c r="AP106" s="822"/>
      <c r="AQ106" s="822"/>
      <c r="AR106" s="822"/>
      <c r="AS106" s="822"/>
      <c r="AT106" s="822"/>
      <c r="AU106" s="822"/>
      <c r="AV106" s="822"/>
    </row>
    <row r="107" spans="1:48" s="507" customFormat="1" ht="15.95" customHeight="1">
      <c r="A107" s="465"/>
      <c r="B107" s="945"/>
      <c r="C107" s="946"/>
      <c r="D107" s="946"/>
      <c r="E107" s="946"/>
      <c r="F107" s="946"/>
      <c r="G107" s="946"/>
      <c r="H107" s="946"/>
      <c r="I107" s="946"/>
      <c r="J107" s="946"/>
      <c r="K107" s="946"/>
      <c r="L107" s="946"/>
      <c r="M107" s="946"/>
      <c r="N107" s="945"/>
      <c r="O107" s="946"/>
      <c r="P107" s="946"/>
      <c r="Q107" s="946"/>
      <c r="R107" s="946"/>
      <c r="S107" s="946"/>
      <c r="T107" s="946"/>
      <c r="U107" s="946"/>
      <c r="V107" s="946"/>
      <c r="W107" s="946"/>
      <c r="X107" s="947"/>
      <c r="Y107" s="945"/>
      <c r="Z107" s="946"/>
      <c r="AA107" s="946"/>
      <c r="AB107" s="946"/>
      <c r="AC107" s="946"/>
      <c r="AD107" s="946"/>
      <c r="AE107" s="946"/>
      <c r="AF107" s="946"/>
      <c r="AG107" s="946"/>
      <c r="AH107" s="946"/>
      <c r="AI107" s="946"/>
      <c r="AJ107" s="947"/>
      <c r="AK107" s="467"/>
      <c r="AM107" s="822"/>
      <c r="AN107" s="822"/>
      <c r="AO107" s="822"/>
      <c r="AP107" s="822"/>
      <c r="AQ107" s="822"/>
      <c r="AR107" s="822"/>
      <c r="AS107" s="822"/>
      <c r="AT107" s="822"/>
      <c r="AU107" s="822"/>
      <c r="AV107" s="822"/>
    </row>
    <row r="108" spans="1:48" s="63" customFormat="1" ht="9" customHeight="1">
      <c r="A108" s="309"/>
      <c r="B108" s="963" t="s">
        <v>430</v>
      </c>
      <c r="C108" s="964"/>
      <c r="D108" s="964"/>
      <c r="E108" s="964"/>
      <c r="F108" s="964"/>
      <c r="G108" s="964"/>
      <c r="H108" s="965"/>
      <c r="I108" s="963" t="s">
        <v>431</v>
      </c>
      <c r="J108" s="964"/>
      <c r="K108" s="964"/>
      <c r="L108" s="964"/>
      <c r="M108" s="964"/>
      <c r="N108" s="964"/>
      <c r="O108" s="964"/>
      <c r="P108" s="964"/>
      <c r="Q108" s="964"/>
      <c r="R108" s="965"/>
      <c r="S108" s="963" t="s">
        <v>432</v>
      </c>
      <c r="T108" s="964"/>
      <c r="U108" s="964"/>
      <c r="V108" s="964"/>
      <c r="W108" s="964"/>
      <c r="X108" s="964"/>
      <c r="Y108" s="964"/>
      <c r="Z108" s="965"/>
      <c r="AA108" s="772" t="s">
        <v>433</v>
      </c>
      <c r="AB108" s="773"/>
      <c r="AC108" s="773"/>
      <c r="AD108" s="773"/>
      <c r="AE108" s="773"/>
      <c r="AF108" s="773"/>
      <c r="AG108" s="773"/>
      <c r="AH108" s="773"/>
      <c r="AI108" s="773"/>
      <c r="AJ108" s="774"/>
      <c r="AK108" s="310"/>
    </row>
    <row r="109" spans="1:48" s="507" customFormat="1" ht="15.95" customHeight="1">
      <c r="A109" s="465"/>
      <c r="B109" s="959" t="s">
        <v>88</v>
      </c>
      <c r="C109" s="960"/>
      <c r="D109" s="960"/>
      <c r="E109" s="960"/>
      <c r="F109" s="960"/>
      <c r="G109" s="960"/>
      <c r="H109" s="961"/>
      <c r="I109" s="951" t="str">
        <f t="shared" ref="I109" si="0">IF(E88&lt;&gt;"Polska","nie dotyczy","(wybierz z listy)")</f>
        <v>nie dotyczy</v>
      </c>
      <c r="J109" s="952"/>
      <c r="K109" s="952"/>
      <c r="L109" s="952"/>
      <c r="M109" s="952"/>
      <c r="N109" s="952"/>
      <c r="O109" s="952"/>
      <c r="P109" s="952"/>
      <c r="Q109" s="952"/>
      <c r="R109" s="953"/>
      <c r="S109" s="945"/>
      <c r="T109" s="946"/>
      <c r="U109" s="946"/>
      <c r="V109" s="946"/>
      <c r="W109" s="946"/>
      <c r="X109" s="946"/>
      <c r="Y109" s="946"/>
      <c r="Z109" s="947"/>
      <c r="AA109" s="945"/>
      <c r="AB109" s="946"/>
      <c r="AC109" s="946"/>
      <c r="AD109" s="946"/>
      <c r="AE109" s="946"/>
      <c r="AF109" s="946"/>
      <c r="AG109" s="946"/>
      <c r="AH109" s="946"/>
      <c r="AI109" s="946"/>
      <c r="AJ109" s="947"/>
      <c r="AK109" s="467"/>
    </row>
    <row r="110" spans="1:48" s="63" customFormat="1" ht="9" customHeight="1">
      <c r="A110" s="309"/>
      <c r="B110" s="942" t="s">
        <v>434</v>
      </c>
      <c r="C110" s="943"/>
      <c r="D110" s="943"/>
      <c r="E110" s="943"/>
      <c r="F110" s="943"/>
      <c r="G110" s="943"/>
      <c r="H110" s="944"/>
      <c r="I110" s="942" t="s">
        <v>435</v>
      </c>
      <c r="J110" s="943"/>
      <c r="K110" s="943"/>
      <c r="L110" s="943"/>
      <c r="M110" s="943"/>
      <c r="N110" s="943"/>
      <c r="O110" s="943"/>
      <c r="P110" s="943"/>
      <c r="Q110" s="943"/>
      <c r="R110" s="944"/>
      <c r="S110" s="943" t="s">
        <v>436</v>
      </c>
      <c r="T110" s="943"/>
      <c r="U110" s="943"/>
      <c r="V110" s="943"/>
      <c r="W110" s="943"/>
      <c r="X110" s="943"/>
      <c r="Y110" s="943"/>
      <c r="Z110" s="943"/>
      <c r="AA110" s="777" t="s">
        <v>437</v>
      </c>
      <c r="AB110" s="778"/>
      <c r="AC110" s="778"/>
      <c r="AD110" s="778"/>
      <c r="AE110" s="778"/>
      <c r="AF110" s="778"/>
      <c r="AG110" s="778"/>
      <c r="AH110" s="778"/>
      <c r="AI110" s="778"/>
      <c r="AJ110" s="779"/>
      <c r="AK110" s="310"/>
    </row>
    <row r="111" spans="1:48" s="507" customFormat="1" ht="15.95" customHeight="1">
      <c r="A111" s="465"/>
      <c r="B111" s="945"/>
      <c r="C111" s="946"/>
      <c r="D111" s="946"/>
      <c r="E111" s="946"/>
      <c r="F111" s="946"/>
      <c r="G111" s="946"/>
      <c r="H111" s="947"/>
      <c r="I111" s="945"/>
      <c r="J111" s="946"/>
      <c r="K111" s="946"/>
      <c r="L111" s="946"/>
      <c r="M111" s="946"/>
      <c r="N111" s="946"/>
      <c r="O111" s="946"/>
      <c r="P111" s="946"/>
      <c r="Q111" s="946"/>
      <c r="R111" s="947"/>
      <c r="S111" s="946"/>
      <c r="T111" s="946"/>
      <c r="U111" s="946"/>
      <c r="V111" s="946"/>
      <c r="W111" s="946"/>
      <c r="X111" s="946"/>
      <c r="Y111" s="946"/>
      <c r="Z111" s="946"/>
      <c r="AA111" s="945"/>
      <c r="AB111" s="946"/>
      <c r="AC111" s="946"/>
      <c r="AD111" s="946"/>
      <c r="AE111" s="946"/>
      <c r="AF111" s="946"/>
      <c r="AG111" s="946"/>
      <c r="AH111" s="946"/>
      <c r="AI111" s="946"/>
      <c r="AJ111" s="947"/>
      <c r="AK111" s="467"/>
    </row>
    <row r="112" spans="1:48" s="63" customFormat="1" ht="9" customHeight="1">
      <c r="A112" s="309"/>
      <c r="B112" s="942" t="s">
        <v>438</v>
      </c>
      <c r="C112" s="943"/>
      <c r="D112" s="943"/>
      <c r="E112" s="943"/>
      <c r="F112" s="943"/>
      <c r="G112" s="943"/>
      <c r="H112" s="944"/>
      <c r="I112" s="942" t="s">
        <v>439</v>
      </c>
      <c r="J112" s="943"/>
      <c r="K112" s="943"/>
      <c r="L112" s="943"/>
      <c r="M112" s="943"/>
      <c r="N112" s="943"/>
      <c r="O112" s="943"/>
      <c r="P112" s="943"/>
      <c r="Q112" s="943"/>
      <c r="R112" s="944"/>
      <c r="S112" s="942" t="s">
        <v>889</v>
      </c>
      <c r="T112" s="943"/>
      <c r="U112" s="943"/>
      <c r="V112" s="943"/>
      <c r="W112" s="943"/>
      <c r="X112" s="943"/>
      <c r="Y112" s="943"/>
      <c r="Z112" s="944"/>
      <c r="AA112" s="777" t="s">
        <v>440</v>
      </c>
      <c r="AB112" s="778"/>
      <c r="AC112" s="778"/>
      <c r="AD112" s="778"/>
      <c r="AE112" s="778"/>
      <c r="AF112" s="778"/>
      <c r="AG112" s="778"/>
      <c r="AH112" s="778"/>
      <c r="AI112" s="778"/>
      <c r="AJ112" s="779"/>
      <c r="AK112" s="310"/>
    </row>
    <row r="113" spans="1:37" s="507" customFormat="1" ht="15.95" customHeight="1">
      <c r="A113" s="465"/>
      <c r="B113" s="945"/>
      <c r="C113" s="946"/>
      <c r="D113" s="946"/>
      <c r="E113" s="946"/>
      <c r="F113" s="946"/>
      <c r="G113" s="946"/>
      <c r="H113" s="947"/>
      <c r="I113" s="945"/>
      <c r="J113" s="946"/>
      <c r="K113" s="946"/>
      <c r="L113" s="946"/>
      <c r="M113" s="946"/>
      <c r="N113" s="946"/>
      <c r="O113" s="946"/>
      <c r="P113" s="946"/>
      <c r="Q113" s="946"/>
      <c r="R113" s="947"/>
      <c r="S113" s="948"/>
      <c r="T113" s="949"/>
      <c r="U113" s="949"/>
      <c r="V113" s="949"/>
      <c r="W113" s="949"/>
      <c r="X113" s="949"/>
      <c r="Y113" s="949"/>
      <c r="Z113" s="950"/>
      <c r="AA113" s="948"/>
      <c r="AB113" s="949"/>
      <c r="AC113" s="949"/>
      <c r="AD113" s="949"/>
      <c r="AE113" s="949"/>
      <c r="AF113" s="949"/>
      <c r="AG113" s="949"/>
      <c r="AH113" s="949"/>
      <c r="AI113" s="949"/>
      <c r="AJ113" s="950"/>
      <c r="AK113" s="467"/>
    </row>
    <row r="114" spans="1:37" s="63" customFormat="1" ht="9" customHeight="1">
      <c r="A114" s="309"/>
      <c r="B114" s="963" t="s">
        <v>524</v>
      </c>
      <c r="C114" s="964"/>
      <c r="D114" s="964"/>
      <c r="E114" s="964"/>
      <c r="F114" s="964"/>
      <c r="G114" s="964"/>
      <c r="H114" s="964"/>
      <c r="I114" s="964"/>
      <c r="J114" s="964"/>
      <c r="K114" s="964"/>
      <c r="L114" s="964"/>
      <c r="M114" s="964"/>
      <c r="N114" s="964"/>
      <c r="O114" s="964"/>
      <c r="P114" s="964"/>
      <c r="Q114" s="964"/>
      <c r="R114" s="965"/>
      <c r="S114" s="963" t="s">
        <v>441</v>
      </c>
      <c r="T114" s="964"/>
      <c r="U114" s="964"/>
      <c r="V114" s="964"/>
      <c r="W114" s="964"/>
      <c r="X114" s="964"/>
      <c r="Y114" s="964"/>
      <c r="Z114" s="964"/>
      <c r="AA114" s="964"/>
      <c r="AB114" s="964"/>
      <c r="AC114" s="964"/>
      <c r="AD114" s="964"/>
      <c r="AE114" s="964"/>
      <c r="AF114" s="964"/>
      <c r="AG114" s="964"/>
      <c r="AH114" s="964"/>
      <c r="AI114" s="964"/>
      <c r="AJ114" s="965"/>
      <c r="AK114" s="310"/>
    </row>
    <row r="115" spans="1:37" s="507" customFormat="1" ht="15.95" customHeight="1">
      <c r="A115" s="465"/>
      <c r="B115" s="945"/>
      <c r="C115" s="946"/>
      <c r="D115" s="946"/>
      <c r="E115" s="946"/>
      <c r="F115" s="946"/>
      <c r="G115" s="946"/>
      <c r="H115" s="946"/>
      <c r="I115" s="946"/>
      <c r="J115" s="946"/>
      <c r="K115" s="946"/>
      <c r="L115" s="946"/>
      <c r="M115" s="946"/>
      <c r="N115" s="946"/>
      <c r="O115" s="946"/>
      <c r="P115" s="946"/>
      <c r="Q115" s="946"/>
      <c r="R115" s="947"/>
      <c r="S115" s="945"/>
      <c r="T115" s="946"/>
      <c r="U115" s="946"/>
      <c r="V115" s="946"/>
      <c r="W115" s="946"/>
      <c r="X115" s="946"/>
      <c r="Y115" s="946"/>
      <c r="Z115" s="946"/>
      <c r="AA115" s="946"/>
      <c r="AB115" s="946"/>
      <c r="AC115" s="946"/>
      <c r="AD115" s="946"/>
      <c r="AE115" s="946"/>
      <c r="AF115" s="946"/>
      <c r="AG115" s="946"/>
      <c r="AH115" s="946"/>
      <c r="AI115" s="946"/>
      <c r="AJ115" s="947"/>
      <c r="AK115" s="792"/>
    </row>
    <row r="116" spans="1:37" ht="2.25" customHeight="1">
      <c r="A116" s="261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308"/>
    </row>
    <row r="117" spans="1:37" s="218" customFormat="1" ht="15" customHeight="1">
      <c r="A117" s="240"/>
      <c r="B117" s="957" t="s">
        <v>442</v>
      </c>
      <c r="C117" s="957"/>
      <c r="D117" s="957"/>
      <c r="E117" s="957"/>
      <c r="F117" s="957"/>
      <c r="G117" s="957"/>
      <c r="H117" s="957"/>
      <c r="I117" s="957"/>
      <c r="J117" s="957"/>
      <c r="K117" s="957"/>
      <c r="L117" s="957"/>
      <c r="M117" s="957"/>
      <c r="N117" s="957"/>
      <c r="O117" s="957"/>
      <c r="P117" s="957"/>
      <c r="Q117" s="957"/>
      <c r="R117" s="957"/>
      <c r="S117" s="957"/>
      <c r="T117" s="957"/>
      <c r="U117" s="957"/>
      <c r="V117" s="957"/>
      <c r="W117" s="957"/>
      <c r="X117" s="957"/>
      <c r="Y117" s="957"/>
      <c r="Z117" s="957"/>
      <c r="AA117" s="957"/>
      <c r="AB117" s="957"/>
      <c r="AC117" s="957"/>
      <c r="AD117" s="957"/>
      <c r="AE117" s="957"/>
      <c r="AF117" s="957"/>
      <c r="AG117" s="957"/>
      <c r="AH117" s="957"/>
      <c r="AI117" s="957"/>
      <c r="AJ117" s="957"/>
      <c r="AK117" s="958"/>
    </row>
    <row r="118" spans="1:37" ht="2.25" customHeight="1">
      <c r="A118" s="261"/>
      <c r="B118" s="962"/>
      <c r="C118" s="957"/>
      <c r="D118" s="957"/>
      <c r="E118" s="957"/>
      <c r="F118" s="957"/>
      <c r="G118" s="957"/>
      <c r="H118" s="957"/>
      <c r="I118" s="957"/>
      <c r="J118" s="957"/>
      <c r="K118" s="957"/>
      <c r="L118" s="957"/>
      <c r="M118" s="957"/>
      <c r="N118" s="957"/>
      <c r="O118" s="957"/>
      <c r="P118" s="957"/>
      <c r="Q118" s="957"/>
      <c r="R118" s="957"/>
      <c r="S118" s="957"/>
      <c r="T118" s="957"/>
      <c r="U118" s="957"/>
      <c r="V118" s="957"/>
      <c r="W118" s="957"/>
      <c r="X118" s="957"/>
      <c r="Y118" s="957"/>
      <c r="Z118" s="957"/>
      <c r="AA118" s="957"/>
      <c r="AB118" s="957"/>
      <c r="AC118" s="957"/>
      <c r="AD118" s="957"/>
      <c r="AE118" s="957"/>
      <c r="AF118" s="957"/>
      <c r="AG118" s="957"/>
      <c r="AH118" s="957"/>
      <c r="AI118" s="957"/>
      <c r="AJ118" s="957"/>
      <c r="AK118" s="308"/>
    </row>
    <row r="119" spans="1:37" s="289" customFormat="1" ht="9" customHeight="1">
      <c r="A119" s="305"/>
      <c r="B119" s="966" t="s">
        <v>227</v>
      </c>
      <c r="C119" s="966"/>
      <c r="D119" s="966"/>
      <c r="E119" s="966"/>
      <c r="F119" s="966"/>
      <c r="G119" s="966"/>
      <c r="H119" s="966"/>
      <c r="I119" s="966"/>
      <c r="J119" s="966"/>
      <c r="K119" s="966"/>
      <c r="L119" s="966"/>
      <c r="M119" s="966"/>
      <c r="N119" s="966"/>
      <c r="O119" s="966" t="s">
        <v>228</v>
      </c>
      <c r="P119" s="966"/>
      <c r="Q119" s="966"/>
      <c r="R119" s="966"/>
      <c r="S119" s="966"/>
      <c r="T119" s="966"/>
      <c r="U119" s="966"/>
      <c r="V119" s="966"/>
      <c r="W119" s="966"/>
      <c r="X119" s="966"/>
      <c r="Y119" s="966"/>
      <c r="Z119" s="966"/>
      <c r="AA119" s="966" t="s">
        <v>443</v>
      </c>
      <c r="AB119" s="966"/>
      <c r="AC119" s="966"/>
      <c r="AD119" s="966"/>
      <c r="AE119" s="966"/>
      <c r="AF119" s="966"/>
      <c r="AG119" s="966"/>
      <c r="AH119" s="966"/>
      <c r="AI119" s="966"/>
      <c r="AJ119" s="966"/>
      <c r="AK119" s="311"/>
    </row>
    <row r="120" spans="1:37" s="795" customFormat="1" ht="15.95" customHeight="1">
      <c r="A120" s="793"/>
      <c r="B120" s="968"/>
      <c r="C120" s="968"/>
      <c r="D120" s="968"/>
      <c r="E120" s="968"/>
      <c r="F120" s="968"/>
      <c r="G120" s="968"/>
      <c r="H120" s="968"/>
      <c r="I120" s="968"/>
      <c r="J120" s="968"/>
      <c r="K120" s="968"/>
      <c r="L120" s="968"/>
      <c r="M120" s="968"/>
      <c r="N120" s="968"/>
      <c r="O120" s="968"/>
      <c r="P120" s="968"/>
      <c r="Q120" s="968"/>
      <c r="R120" s="968"/>
      <c r="S120" s="968"/>
      <c r="T120" s="968"/>
      <c r="U120" s="968"/>
      <c r="V120" s="968"/>
      <c r="W120" s="968"/>
      <c r="X120" s="968"/>
      <c r="Y120" s="968"/>
      <c r="Z120" s="968"/>
      <c r="AA120" s="967"/>
      <c r="AB120" s="967"/>
      <c r="AC120" s="967"/>
      <c r="AD120" s="967"/>
      <c r="AE120" s="967"/>
      <c r="AF120" s="967"/>
      <c r="AG120" s="967"/>
      <c r="AH120" s="967"/>
      <c r="AI120" s="967"/>
      <c r="AJ120" s="967"/>
      <c r="AK120" s="794"/>
    </row>
    <row r="121" spans="1:37" s="289" customFormat="1" ht="9" customHeight="1">
      <c r="A121" s="305"/>
      <c r="B121" s="966" t="s">
        <v>444</v>
      </c>
      <c r="C121" s="966"/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  <c r="O121" s="966" t="s">
        <v>445</v>
      </c>
      <c r="P121" s="966"/>
      <c r="Q121" s="966"/>
      <c r="R121" s="966"/>
      <c r="S121" s="966"/>
      <c r="T121" s="966"/>
      <c r="U121" s="966"/>
      <c r="V121" s="966"/>
      <c r="W121" s="966"/>
      <c r="X121" s="966"/>
      <c r="Y121" s="966"/>
      <c r="Z121" s="966"/>
      <c r="AA121" s="966"/>
      <c r="AB121" s="966"/>
      <c r="AC121" s="966"/>
      <c r="AD121" s="966"/>
      <c r="AE121" s="966"/>
      <c r="AF121" s="966"/>
      <c r="AG121" s="966"/>
      <c r="AH121" s="966"/>
      <c r="AI121" s="966"/>
      <c r="AJ121" s="966"/>
      <c r="AK121" s="311"/>
    </row>
    <row r="122" spans="1:37" s="795" customFormat="1" ht="15.95" customHeight="1">
      <c r="A122" s="793"/>
      <c r="B122" s="967"/>
      <c r="C122" s="967"/>
      <c r="D122" s="967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8"/>
      <c r="P122" s="968"/>
      <c r="Q122" s="968"/>
      <c r="R122" s="968"/>
      <c r="S122" s="968"/>
      <c r="T122" s="968"/>
      <c r="U122" s="968"/>
      <c r="V122" s="968"/>
      <c r="W122" s="968"/>
      <c r="X122" s="968"/>
      <c r="Y122" s="968"/>
      <c r="Z122" s="968"/>
      <c r="AA122" s="968"/>
      <c r="AB122" s="968"/>
      <c r="AC122" s="968"/>
      <c r="AD122" s="968"/>
      <c r="AE122" s="968"/>
      <c r="AF122" s="968"/>
      <c r="AG122" s="968"/>
      <c r="AH122" s="968"/>
      <c r="AI122" s="968"/>
      <c r="AJ122" s="968"/>
      <c r="AK122" s="794"/>
    </row>
    <row r="123" spans="1:37" s="292" customFormat="1" ht="6" customHeight="1">
      <c r="A123" s="312"/>
      <c r="B123" s="973"/>
      <c r="C123" s="973"/>
      <c r="D123" s="973"/>
      <c r="E123" s="973"/>
      <c r="F123" s="973"/>
      <c r="G123" s="973"/>
      <c r="H123" s="973"/>
      <c r="I123" s="973"/>
      <c r="J123" s="973"/>
      <c r="K123" s="973"/>
      <c r="L123" s="973"/>
      <c r="M123" s="973"/>
      <c r="N123" s="973"/>
      <c r="O123" s="973"/>
      <c r="P123" s="973"/>
      <c r="Q123" s="973"/>
      <c r="R123" s="973"/>
      <c r="S123" s="973"/>
      <c r="T123" s="973"/>
      <c r="U123" s="973"/>
      <c r="V123" s="973"/>
      <c r="W123" s="973"/>
      <c r="X123" s="973"/>
      <c r="Y123" s="973"/>
      <c r="Z123" s="973"/>
      <c r="AA123" s="973"/>
      <c r="AB123" s="973"/>
      <c r="AC123" s="973"/>
      <c r="AD123" s="973"/>
      <c r="AE123" s="973"/>
      <c r="AF123" s="973"/>
      <c r="AG123" s="973"/>
      <c r="AH123" s="973"/>
      <c r="AI123" s="973"/>
      <c r="AJ123" s="973"/>
      <c r="AK123" s="313"/>
    </row>
    <row r="124" spans="1:37" ht="3" customHeight="1"/>
    <row r="125" spans="1:37" ht="3" hidden="1" customHeight="1"/>
    <row r="126" spans="1:37" ht="12" hidden="1" customHeight="1"/>
    <row r="127" spans="1:37" hidden="1">
      <c r="B127" s="219" t="s">
        <v>88</v>
      </c>
    </row>
    <row r="128" spans="1:37" hidden="1">
      <c r="B128" s="219" t="s">
        <v>127</v>
      </c>
    </row>
    <row r="129" spans="2:23" hidden="1">
      <c r="B129" s="219" t="s">
        <v>128</v>
      </c>
    </row>
    <row r="130" spans="2:23" ht="12.75" hidden="1" customHeight="1"/>
    <row r="131" spans="2:23" hidden="1">
      <c r="D131" s="314" t="s">
        <v>88</v>
      </c>
      <c r="W131" s="314" t="s">
        <v>88</v>
      </c>
    </row>
    <row r="132" spans="2:23" hidden="1">
      <c r="D132" s="314" t="s">
        <v>123</v>
      </c>
      <c r="W132" s="219" t="s">
        <v>452</v>
      </c>
    </row>
    <row r="133" spans="2:23" hidden="1">
      <c r="D133" s="315" t="s">
        <v>129</v>
      </c>
      <c r="W133" s="219" t="s">
        <v>453</v>
      </c>
    </row>
    <row r="134" spans="2:23" hidden="1">
      <c r="D134" s="691" t="s">
        <v>130</v>
      </c>
      <c r="W134" s="219" t="s">
        <v>878</v>
      </c>
    </row>
    <row r="135" spans="2:23" hidden="1">
      <c r="D135" s="691" t="s">
        <v>131</v>
      </c>
      <c r="W135" s="314" t="s">
        <v>88</v>
      </c>
    </row>
    <row r="136" spans="2:23" hidden="1">
      <c r="D136" s="691" t="s">
        <v>132</v>
      </c>
      <c r="W136" s="219" t="s">
        <v>533</v>
      </c>
    </row>
    <row r="137" spans="2:23" hidden="1">
      <c r="D137" s="691"/>
      <c r="W137" s="219" t="s">
        <v>455</v>
      </c>
    </row>
    <row r="138" spans="2:23" hidden="1">
      <c r="D138" s="691"/>
      <c r="W138" s="219" t="s">
        <v>454</v>
      </c>
    </row>
    <row r="139" spans="2:23" hidden="1">
      <c r="D139" s="691"/>
      <c r="W139" s="219" t="s">
        <v>456</v>
      </c>
    </row>
    <row r="140" spans="2:23" hidden="1">
      <c r="D140" s="691"/>
      <c r="W140" s="219" t="s">
        <v>457</v>
      </c>
    </row>
    <row r="141" spans="2:23" hidden="1">
      <c r="D141" s="691"/>
      <c r="W141" s="219" t="s">
        <v>458</v>
      </c>
    </row>
    <row r="142" spans="2:23" hidden="1">
      <c r="D142" s="691"/>
      <c r="W142" s="219" t="s">
        <v>459</v>
      </c>
    </row>
    <row r="143" spans="2:23" hidden="1">
      <c r="D143" s="691"/>
      <c r="W143" s="219" t="s">
        <v>460</v>
      </c>
    </row>
    <row r="144" spans="2:23" hidden="1">
      <c r="D144" s="691"/>
      <c r="W144" s="219" t="s">
        <v>461</v>
      </c>
    </row>
    <row r="145" spans="4:23" hidden="1">
      <c r="D145" s="691"/>
      <c r="W145" s="219" t="s">
        <v>462</v>
      </c>
    </row>
    <row r="146" spans="4:23" hidden="1">
      <c r="D146" s="691"/>
    </row>
    <row r="147" spans="4:23" hidden="1">
      <c r="D147" s="691"/>
      <c r="W147" s="314" t="s">
        <v>88</v>
      </c>
    </row>
    <row r="148" spans="4:23" hidden="1">
      <c r="D148" s="691" t="s">
        <v>133</v>
      </c>
      <c r="W148" s="219" t="s">
        <v>447</v>
      </c>
    </row>
    <row r="149" spans="4:23" hidden="1">
      <c r="D149" s="691" t="s">
        <v>134</v>
      </c>
      <c r="W149" s="219" t="s">
        <v>448</v>
      </c>
    </row>
    <row r="150" spans="4:23" hidden="1">
      <c r="D150" s="691" t="s">
        <v>135</v>
      </c>
      <c r="W150" s="219" t="s">
        <v>449</v>
      </c>
    </row>
    <row r="151" spans="4:23" hidden="1">
      <c r="D151" s="691" t="s">
        <v>136</v>
      </c>
      <c r="W151" s="219" t="s">
        <v>450</v>
      </c>
    </row>
    <row r="152" spans="4:23" hidden="1">
      <c r="W152" s="219" t="s">
        <v>451</v>
      </c>
    </row>
    <row r="153" spans="4:23" hidden="1">
      <c r="D153" s="219" t="s">
        <v>88</v>
      </c>
    </row>
    <row r="154" spans="4:23" hidden="1">
      <c r="D154" s="219" t="s">
        <v>137</v>
      </c>
    </row>
    <row r="155" spans="4:23" hidden="1">
      <c r="D155" s="219" t="s">
        <v>124</v>
      </c>
    </row>
    <row r="156" spans="4:23" hidden="1">
      <c r="D156" s="219" t="s">
        <v>138</v>
      </c>
    </row>
    <row r="157" spans="4:23" hidden="1">
      <c r="D157" s="219" t="s">
        <v>139</v>
      </c>
    </row>
    <row r="158" spans="4:23" hidden="1">
      <c r="D158" s="219" t="s">
        <v>140</v>
      </c>
    </row>
    <row r="159" spans="4:23" hidden="1">
      <c r="D159" s="219" t="s">
        <v>141</v>
      </c>
    </row>
    <row r="160" spans="4:23" hidden="1">
      <c r="D160" s="219" t="s">
        <v>142</v>
      </c>
    </row>
    <row r="161" spans="4:23" hidden="1">
      <c r="D161" s="219" t="s">
        <v>143</v>
      </c>
      <c r="W161" s="219" t="s">
        <v>88</v>
      </c>
    </row>
    <row r="162" spans="4:23" hidden="1">
      <c r="D162" s="219" t="s">
        <v>144</v>
      </c>
      <c r="W162" s="219" t="s">
        <v>463</v>
      </c>
    </row>
    <row r="163" spans="4:23" hidden="1">
      <c r="W163" s="219" t="s">
        <v>464</v>
      </c>
    </row>
    <row r="164" spans="4:23" hidden="1">
      <c r="D164" s="314" t="s">
        <v>88</v>
      </c>
      <c r="W164" s="219" t="s">
        <v>465</v>
      </c>
    </row>
    <row r="165" spans="4:23" hidden="1">
      <c r="D165" s="314" t="s">
        <v>20</v>
      </c>
      <c r="W165" s="219" t="s">
        <v>466</v>
      </c>
    </row>
    <row r="166" spans="4:23" hidden="1">
      <c r="D166" s="219" t="s">
        <v>19</v>
      </c>
      <c r="W166" s="219" t="s">
        <v>467</v>
      </c>
    </row>
    <row r="167" spans="4:23" hidden="1">
      <c r="D167" s="218" t="s">
        <v>21</v>
      </c>
      <c r="W167" s="219" t="s">
        <v>468</v>
      </c>
    </row>
    <row r="168" spans="4:23" hidden="1">
      <c r="D168" s="219" t="s">
        <v>22</v>
      </c>
      <c r="W168" s="219" t="s">
        <v>469</v>
      </c>
    </row>
    <row r="169" spans="4:23" hidden="1">
      <c r="D169" s="219" t="s">
        <v>23</v>
      </c>
    </row>
    <row r="170" spans="4:23" hidden="1">
      <c r="D170" s="219" t="s">
        <v>24</v>
      </c>
    </row>
    <row r="171" spans="4:23" hidden="1">
      <c r="D171" s="219" t="s">
        <v>25</v>
      </c>
    </row>
    <row r="172" spans="4:23" hidden="1">
      <c r="D172" s="289" t="s">
        <v>31</v>
      </c>
    </row>
    <row r="173" spans="4:23" hidden="1">
      <c r="D173" s="219" t="s">
        <v>26</v>
      </c>
    </row>
    <row r="174" spans="4:23" hidden="1">
      <c r="D174" s="219" t="s">
        <v>27</v>
      </c>
    </row>
    <row r="175" spans="4:23" hidden="1">
      <c r="D175" s="219" t="s">
        <v>39</v>
      </c>
    </row>
    <row r="176" spans="4:23" hidden="1">
      <c r="D176" s="219" t="s">
        <v>28</v>
      </c>
    </row>
    <row r="177" spans="4:4" hidden="1">
      <c r="D177" s="219" t="s">
        <v>30</v>
      </c>
    </row>
    <row r="178" spans="4:4" hidden="1">
      <c r="D178" s="289" t="s">
        <v>29</v>
      </c>
    </row>
    <row r="179" spans="4:4" hidden="1"/>
    <row r="180" spans="4:4" hidden="1">
      <c r="D180" s="219" t="s">
        <v>88</v>
      </c>
    </row>
    <row r="181" spans="4:4" hidden="1">
      <c r="D181" s="219" t="s">
        <v>59</v>
      </c>
    </row>
    <row r="182" spans="4:4" hidden="1">
      <c r="D182" s="219" t="s">
        <v>60</v>
      </c>
    </row>
    <row r="183" spans="4:4" hidden="1">
      <c r="D183" s="219" t="s">
        <v>61</v>
      </c>
    </row>
    <row r="184" spans="4:4" hidden="1">
      <c r="D184" s="219" t="s">
        <v>62</v>
      </c>
    </row>
    <row r="185" spans="4:4" hidden="1">
      <c r="D185" s="219" t="s">
        <v>63</v>
      </c>
    </row>
    <row r="186" spans="4:4" hidden="1">
      <c r="D186" s="219" t="s">
        <v>64</v>
      </c>
    </row>
    <row r="187" spans="4:4" hidden="1">
      <c r="D187" s="219" t="s">
        <v>65</v>
      </c>
    </row>
    <row r="188" spans="4:4" hidden="1">
      <c r="D188" s="219" t="s">
        <v>66</v>
      </c>
    </row>
    <row r="189" spans="4:4" hidden="1">
      <c r="D189" s="219" t="s">
        <v>67</v>
      </c>
    </row>
    <row r="190" spans="4:4" hidden="1">
      <c r="D190" s="219" t="s">
        <v>68</v>
      </c>
    </row>
    <row r="191" spans="4:4" hidden="1">
      <c r="D191" s="219" t="s">
        <v>69</v>
      </c>
    </row>
    <row r="192" spans="4:4" hidden="1">
      <c r="D192" s="219" t="s">
        <v>473</v>
      </c>
    </row>
    <row r="193" spans="4:4" hidden="1">
      <c r="D193" s="219" t="s">
        <v>71</v>
      </c>
    </row>
    <row r="194" spans="4:4" hidden="1">
      <c r="D194" s="219" t="s">
        <v>72</v>
      </c>
    </row>
    <row r="195" spans="4:4" hidden="1">
      <c r="D195" s="219" t="s">
        <v>73</v>
      </c>
    </row>
    <row r="196" spans="4:4" hidden="1">
      <c r="D196" s="219" t="s">
        <v>74</v>
      </c>
    </row>
    <row r="197" spans="4:4" hidden="1">
      <c r="D197" s="219" t="s">
        <v>75</v>
      </c>
    </row>
    <row r="198" spans="4:4" hidden="1">
      <c r="D198" s="219" t="s">
        <v>76</v>
      </c>
    </row>
    <row r="199" spans="4:4" hidden="1">
      <c r="D199" s="219" t="s">
        <v>77</v>
      </c>
    </row>
    <row r="200" spans="4:4" hidden="1">
      <c r="D200" s="219" t="s">
        <v>78</v>
      </c>
    </row>
    <row r="201" spans="4:4" hidden="1">
      <c r="D201" s="219" t="s">
        <v>79</v>
      </c>
    </row>
    <row r="202" spans="4:4" hidden="1">
      <c r="D202" s="219" t="s">
        <v>80</v>
      </c>
    </row>
    <row r="203" spans="4:4" hidden="1">
      <c r="D203" s="219" t="s">
        <v>81</v>
      </c>
    </row>
    <row r="204" spans="4:4" hidden="1">
      <c r="D204" s="219" t="s">
        <v>82</v>
      </c>
    </row>
    <row r="205" spans="4:4" hidden="1">
      <c r="D205" s="219" t="s">
        <v>83</v>
      </c>
    </row>
    <row r="206" spans="4:4" hidden="1">
      <c r="D206" s="219" t="s">
        <v>84</v>
      </c>
    </row>
    <row r="207" spans="4:4" hidden="1">
      <c r="D207" s="219" t="s">
        <v>85</v>
      </c>
    </row>
    <row r="208" spans="4:4" hidden="1">
      <c r="D208" s="219" t="s">
        <v>86</v>
      </c>
    </row>
    <row r="209" spans="4:4" hidden="1"/>
    <row r="210" spans="4:4" hidden="1"/>
    <row r="211" spans="4:4" hidden="1">
      <c r="D211" s="219" t="s">
        <v>88</v>
      </c>
    </row>
    <row r="212" spans="4:4" hidden="1">
      <c r="D212" s="219" t="s">
        <v>149</v>
      </c>
    </row>
    <row r="213" spans="4:4" hidden="1">
      <c r="D213" s="219" t="s">
        <v>150</v>
      </c>
    </row>
    <row r="214" spans="4:4" hidden="1">
      <c r="D214" s="219" t="s">
        <v>151</v>
      </c>
    </row>
    <row r="215" spans="4:4" hidden="1">
      <c r="D215" s="219" t="s">
        <v>152</v>
      </c>
    </row>
    <row r="216" spans="4:4" hidden="1">
      <c r="D216" s="219" t="s">
        <v>153</v>
      </c>
    </row>
    <row r="217" spans="4:4" hidden="1">
      <c r="D217" s="219" t="s">
        <v>154</v>
      </c>
    </row>
    <row r="218" spans="4:4" hidden="1">
      <c r="D218" s="219" t="s">
        <v>155</v>
      </c>
    </row>
    <row r="219" spans="4:4" hidden="1">
      <c r="D219" s="219" t="s">
        <v>156</v>
      </c>
    </row>
    <row r="220" spans="4:4" hidden="1">
      <c r="D220" s="219" t="s">
        <v>157</v>
      </c>
    </row>
    <row r="221" spans="4:4" hidden="1">
      <c r="D221" s="219" t="s">
        <v>158</v>
      </c>
    </row>
    <row r="222" spans="4:4" hidden="1">
      <c r="D222" s="219" t="s">
        <v>159</v>
      </c>
    </row>
    <row r="223" spans="4:4" hidden="1"/>
    <row r="224" spans="4:4" hidden="1"/>
    <row r="225" hidden="1"/>
  </sheetData>
  <sheetProtection algorithmName="SHA-512" hashValue="uy2bMhGDe/umYZ9XjJHFz3YQeW686E91CM6VErEPzVXKDtuAHXkmkAXZDkmW4l518cbCUh2cbOmd4NAz8W6ECg==" saltValue="V7d5ZbSh87jTHxteYVK9T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2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N7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</mergeCells>
  <dataValidations count="21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M8:AN8 AO5:AO8 AL5 AL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H202"/>
  <sheetViews>
    <sheetView showGridLines="0" showWhiteSpace="0" view="pageBreakPreview" topLeftCell="A13" zoomScaleNormal="190" zoomScaleSheetLayoutView="100" zoomScalePageLayoutView="110" workbookViewId="0">
      <selection activeCell="A22" sqref="A22:AF23"/>
    </sheetView>
  </sheetViews>
  <sheetFormatPr defaultColWidth="9.140625" defaultRowHeight="12"/>
  <cols>
    <col min="1" max="1" width="3.140625" style="194" customWidth="1"/>
    <col min="2" max="14" width="3" style="194" customWidth="1"/>
    <col min="15" max="16" width="2.7109375" style="194" customWidth="1"/>
    <col min="17" max="28" width="3" style="194" customWidth="1"/>
    <col min="29" max="32" width="2.85546875" style="194" customWidth="1"/>
    <col min="33" max="33" width="7.7109375" style="189" customWidth="1"/>
    <col min="34" max="34" width="9.140625" style="189"/>
    <col min="35" max="16384" width="9.140625" style="194"/>
  </cols>
  <sheetData>
    <row r="1" spans="1:34" ht="15" customHeight="1">
      <c r="A1" s="1095" t="s">
        <v>360</v>
      </c>
      <c r="B1" s="1095"/>
      <c r="C1" s="1095"/>
      <c r="D1" s="1095"/>
      <c r="E1" s="1095"/>
      <c r="F1" s="1095"/>
      <c r="G1" s="1095"/>
      <c r="H1" s="1095"/>
      <c r="I1" s="1095"/>
      <c r="J1" s="1095"/>
      <c r="K1" s="1095"/>
      <c r="L1" s="1096"/>
      <c r="M1" s="1096"/>
      <c r="N1" s="1096"/>
      <c r="O1" s="1096"/>
      <c r="P1" s="1096"/>
      <c r="Q1" s="1096"/>
      <c r="R1" s="1096"/>
      <c r="S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</row>
    <row r="2" spans="1:34" ht="2.2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</row>
    <row r="3" spans="1:34" s="77" customFormat="1" ht="15" customHeight="1">
      <c r="A3" s="862" t="s">
        <v>570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15"/>
      <c r="AH3" s="115"/>
    </row>
    <row r="4" spans="1:34" s="77" customFormat="1" ht="2.25" customHeight="1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115"/>
      <c r="AH4" s="115"/>
    </row>
    <row r="5" spans="1:34" s="77" customFormat="1" ht="12" customHeight="1">
      <c r="A5" s="842" t="s">
        <v>229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95"/>
      <c r="AG5" s="115"/>
      <c r="AH5" s="115"/>
    </row>
    <row r="6" spans="1:34" s="77" customFormat="1" ht="50.1" customHeight="1">
      <c r="A6" s="1104"/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105"/>
      <c r="S6" s="1105"/>
      <c r="T6" s="1105"/>
      <c r="U6" s="1105"/>
      <c r="V6" s="1105"/>
      <c r="W6" s="1105"/>
      <c r="X6" s="1105"/>
      <c r="Y6" s="1105"/>
      <c r="Z6" s="1105"/>
      <c r="AA6" s="1105"/>
      <c r="AB6" s="1105"/>
      <c r="AC6" s="1105"/>
      <c r="AD6" s="1105"/>
      <c r="AE6" s="1105"/>
      <c r="AF6" s="1106"/>
      <c r="AG6" s="115"/>
      <c r="AH6" s="115"/>
    </row>
    <row r="7" spans="1:34" s="77" customFormat="1" ht="15.95" customHeight="1">
      <c r="A7" s="1107"/>
      <c r="B7" s="1108"/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1108"/>
      <c r="Q7" s="1108"/>
      <c r="R7" s="1108"/>
      <c r="S7" s="1108"/>
      <c r="T7" s="1108"/>
      <c r="U7" s="1108"/>
      <c r="V7" s="1108"/>
      <c r="W7" s="1108"/>
      <c r="X7" s="1108"/>
      <c r="Y7" s="1108"/>
      <c r="Z7" s="1108"/>
      <c r="AA7" s="1108"/>
      <c r="AB7" s="1108"/>
      <c r="AC7" s="1108"/>
      <c r="AD7" s="1108"/>
      <c r="AE7" s="1108"/>
      <c r="AF7" s="1109"/>
      <c r="AG7" s="115"/>
      <c r="AH7" s="832" t="s">
        <v>898</v>
      </c>
    </row>
    <row r="8" spans="1:34" s="77" customFormat="1" ht="2.25" customHeight="1">
      <c r="A8" s="555"/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115"/>
      <c r="AH8" s="115"/>
    </row>
    <row r="9" spans="1:34" s="77" customFormat="1" ht="12" customHeight="1">
      <c r="A9" s="842" t="s">
        <v>230</v>
      </c>
      <c r="B9" s="843"/>
      <c r="C9" s="843"/>
      <c r="D9" s="843"/>
      <c r="E9" s="843"/>
      <c r="F9" s="843"/>
      <c r="G9" s="843"/>
      <c r="H9" s="843"/>
      <c r="I9" s="843"/>
      <c r="J9" s="843"/>
      <c r="K9" s="843"/>
      <c r="L9" s="843"/>
      <c r="M9" s="843"/>
      <c r="N9" s="843"/>
      <c r="O9" s="843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3"/>
      <c r="AE9" s="843"/>
      <c r="AF9" s="895"/>
      <c r="AG9" s="115"/>
      <c r="AH9" s="115"/>
    </row>
    <row r="10" spans="1:34" s="77" customFormat="1" ht="50.1" customHeight="1">
      <c r="A10" s="1104"/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05"/>
      <c r="Y10" s="1105"/>
      <c r="Z10" s="1105"/>
      <c r="AA10" s="1105"/>
      <c r="AB10" s="1105"/>
      <c r="AC10" s="1105"/>
      <c r="AD10" s="1105"/>
      <c r="AE10" s="1105"/>
      <c r="AF10" s="1106"/>
      <c r="AG10" s="115"/>
      <c r="AH10" s="115"/>
    </row>
    <row r="11" spans="1:34" s="77" customFormat="1" ht="15.95" customHeight="1">
      <c r="A11" s="1107"/>
      <c r="B11" s="1108"/>
      <c r="C11" s="1108"/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P11" s="1108"/>
      <c r="Q11" s="1108"/>
      <c r="R11" s="1108"/>
      <c r="S11" s="1108"/>
      <c r="T11" s="1108"/>
      <c r="U11" s="1108"/>
      <c r="V11" s="1108"/>
      <c r="W11" s="1108"/>
      <c r="X11" s="1108"/>
      <c r="Y11" s="1108"/>
      <c r="Z11" s="1108"/>
      <c r="AA11" s="1108"/>
      <c r="AB11" s="1108"/>
      <c r="AC11" s="1108"/>
      <c r="AD11" s="1108"/>
      <c r="AE11" s="1108"/>
      <c r="AF11" s="1109"/>
      <c r="AG11" s="115"/>
      <c r="AH11" s="115"/>
    </row>
    <row r="12" spans="1:34" s="77" customFormat="1" ht="2.25" customHeight="1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115"/>
      <c r="AH12" s="115"/>
    </row>
    <row r="13" spans="1:34" s="77" customFormat="1" ht="12" customHeight="1">
      <c r="A13" s="842" t="s">
        <v>291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  <c r="X13" s="843"/>
      <c r="Y13" s="843"/>
      <c r="Z13" s="843"/>
      <c r="AA13" s="843"/>
      <c r="AB13" s="843"/>
      <c r="AC13" s="843"/>
      <c r="AD13" s="843"/>
      <c r="AE13" s="843"/>
      <c r="AF13" s="895"/>
      <c r="AG13" s="115"/>
      <c r="AH13" s="115"/>
    </row>
    <row r="14" spans="1:34" s="77" customFormat="1" ht="69.95" customHeight="1">
      <c r="A14" s="1104"/>
      <c r="B14" s="1105"/>
      <c r="C14" s="1105"/>
      <c r="D14" s="1105"/>
      <c r="E14" s="1105"/>
      <c r="F14" s="1105"/>
      <c r="G14" s="1105"/>
      <c r="H14" s="1105"/>
      <c r="I14" s="1105"/>
      <c r="J14" s="1105"/>
      <c r="K14" s="1105"/>
      <c r="L14" s="1105"/>
      <c r="M14" s="1105"/>
      <c r="N14" s="1105"/>
      <c r="O14" s="1105"/>
      <c r="P14" s="1105"/>
      <c r="Q14" s="1105"/>
      <c r="R14" s="1105"/>
      <c r="S14" s="1105"/>
      <c r="T14" s="1105"/>
      <c r="U14" s="1105"/>
      <c r="V14" s="1105"/>
      <c r="W14" s="1105"/>
      <c r="X14" s="1105"/>
      <c r="Y14" s="1105"/>
      <c r="Z14" s="1105"/>
      <c r="AA14" s="1105"/>
      <c r="AB14" s="1105"/>
      <c r="AC14" s="1105"/>
      <c r="AD14" s="1105"/>
      <c r="AE14" s="1105"/>
      <c r="AF14" s="1106"/>
      <c r="AG14" s="115"/>
      <c r="AH14" s="115"/>
    </row>
    <row r="15" spans="1:34" s="77" customFormat="1" ht="15.95" customHeight="1">
      <c r="A15" s="1107"/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08"/>
      <c r="AA15" s="1108"/>
      <c r="AB15" s="1108"/>
      <c r="AC15" s="1108"/>
      <c r="AD15" s="1108"/>
      <c r="AE15" s="1108"/>
      <c r="AF15" s="1109"/>
      <c r="AG15" s="115"/>
      <c r="AH15" s="115"/>
    </row>
    <row r="16" spans="1:34" s="77" customFormat="1" ht="2.25" customHeight="1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115"/>
      <c r="AH16" s="115"/>
    </row>
    <row r="17" spans="1:32" ht="15" customHeight="1">
      <c r="A17" s="1097" t="s">
        <v>231</v>
      </c>
      <c r="B17" s="1098"/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  <c r="AC17" s="1098"/>
      <c r="AD17" s="1098"/>
      <c r="AE17" s="1098"/>
      <c r="AF17" s="1099"/>
    </row>
    <row r="18" spans="1:32" ht="159.94999999999999" customHeight="1">
      <c r="A18" s="1110"/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2"/>
    </row>
    <row r="19" spans="1:32" ht="15.95" customHeight="1">
      <c r="A19" s="1113"/>
      <c r="B19" s="1114"/>
      <c r="C19" s="1114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  <c r="O19" s="1114"/>
      <c r="P19" s="1114"/>
      <c r="Q19" s="1114"/>
      <c r="R19" s="1114"/>
      <c r="S19" s="1114"/>
      <c r="T19" s="1114"/>
      <c r="U19" s="1114"/>
      <c r="V19" s="1114"/>
      <c r="W19" s="1114"/>
      <c r="X19" s="1114"/>
      <c r="Y19" s="1114"/>
      <c r="Z19" s="1114"/>
      <c r="AA19" s="1114"/>
      <c r="AB19" s="1114"/>
      <c r="AC19" s="1114"/>
      <c r="AD19" s="1114"/>
      <c r="AE19" s="1114"/>
      <c r="AF19" s="1115"/>
    </row>
    <row r="20" spans="1:32" ht="2.2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318"/>
    </row>
    <row r="21" spans="1:32" ht="15" customHeight="1">
      <c r="A21" s="1097" t="s">
        <v>314</v>
      </c>
      <c r="B21" s="1098"/>
      <c r="C21" s="1098"/>
      <c r="D21" s="1098"/>
      <c r="E21" s="1098"/>
      <c r="F21" s="1098"/>
      <c r="G21" s="1098"/>
      <c r="H21" s="1098"/>
      <c r="I21" s="1098"/>
      <c r="J21" s="1098"/>
      <c r="K21" s="1098"/>
      <c r="L21" s="1098"/>
      <c r="M21" s="1098"/>
      <c r="N21" s="1098"/>
      <c r="O21" s="1098"/>
      <c r="P21" s="1098"/>
      <c r="Q21" s="1098"/>
      <c r="R21" s="1098"/>
      <c r="S21" s="1098"/>
      <c r="T21" s="1098"/>
      <c r="U21" s="1098"/>
      <c r="V21" s="1098"/>
      <c r="W21" s="1098"/>
      <c r="X21" s="1098"/>
      <c r="Y21" s="1098"/>
      <c r="Z21" s="1098"/>
      <c r="AA21" s="1098"/>
      <c r="AB21" s="1098"/>
      <c r="AC21" s="1098"/>
      <c r="AD21" s="1098"/>
      <c r="AE21" s="1098"/>
      <c r="AF21" s="1099"/>
    </row>
    <row r="22" spans="1:32" ht="30" customHeight="1">
      <c r="A22" s="1110"/>
      <c r="B22" s="1111"/>
      <c r="C22" s="1111"/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2"/>
    </row>
    <row r="23" spans="1:32" ht="15.95" customHeight="1">
      <c r="A23" s="1113"/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  <c r="O23" s="1114"/>
      <c r="P23" s="1114"/>
      <c r="Q23" s="1114"/>
      <c r="R23" s="1114"/>
      <c r="S23" s="1114"/>
      <c r="T23" s="1114"/>
      <c r="U23" s="1114"/>
      <c r="V23" s="1114"/>
      <c r="W23" s="1114"/>
      <c r="X23" s="1114"/>
      <c r="Y23" s="1114"/>
      <c r="Z23" s="1114"/>
      <c r="AA23" s="1114"/>
      <c r="AB23" s="1114"/>
      <c r="AC23" s="1114"/>
      <c r="AD23" s="1114"/>
      <c r="AE23" s="1114"/>
      <c r="AF23" s="1115"/>
    </row>
    <row r="24" spans="1:32" ht="2.25" customHeight="1">
      <c r="A24" s="561"/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</row>
    <row r="25" spans="1:32" ht="15" customHeight="1">
      <c r="A25" s="1116" t="s">
        <v>315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8"/>
    </row>
    <row r="26" spans="1:32" ht="260.10000000000002" customHeight="1">
      <c r="A26" s="1110"/>
      <c r="B26" s="1111"/>
      <c r="C26" s="1111"/>
      <c r="D26" s="1111"/>
      <c r="E26" s="1111"/>
      <c r="F26" s="1111"/>
      <c r="G26" s="1111"/>
      <c r="H26" s="1111"/>
      <c r="I26" s="1111"/>
      <c r="J26" s="1111"/>
      <c r="K26" s="1111"/>
      <c r="L26" s="1111"/>
      <c r="M26" s="1111"/>
      <c r="N26" s="1111"/>
      <c r="O26" s="1111"/>
      <c r="P26" s="1111"/>
      <c r="Q26" s="1111"/>
      <c r="R26" s="1111"/>
      <c r="S26" s="1111"/>
      <c r="T26" s="1111"/>
      <c r="U26" s="1111"/>
      <c r="V26" s="1111"/>
      <c r="W26" s="1111"/>
      <c r="X26" s="1111"/>
      <c r="Y26" s="1111"/>
      <c r="Z26" s="1111"/>
      <c r="AA26" s="1111"/>
      <c r="AB26" s="1111"/>
      <c r="AC26" s="1111"/>
      <c r="AD26" s="1111"/>
      <c r="AE26" s="1111"/>
      <c r="AF26" s="1112"/>
    </row>
    <row r="27" spans="1:32" ht="15.95" customHeight="1">
      <c r="A27" s="1113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5"/>
    </row>
    <row r="28" spans="1:32" ht="5.25" customHeight="1">
      <c r="A28" s="634"/>
      <c r="B28" s="634"/>
      <c r="C28" s="634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</row>
    <row r="29" spans="1:32" ht="2.25" customHeight="1">
      <c r="A29" s="634"/>
      <c r="B29" s="634"/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</row>
    <row r="30" spans="1:32" ht="20.25" customHeight="1">
      <c r="A30" s="1119" t="s">
        <v>347</v>
      </c>
      <c r="B30" s="1119"/>
      <c r="C30" s="1119"/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20"/>
      <c r="X30" s="1120"/>
      <c r="Y30" s="1120"/>
      <c r="Z30" s="1120"/>
      <c r="AA30" s="1120"/>
      <c r="AB30" s="1120"/>
      <c r="AC30" s="1120"/>
      <c r="AD30" s="1120"/>
      <c r="AE30" s="1120"/>
      <c r="AF30" s="1120"/>
    </row>
    <row r="31" spans="1:32" ht="7.5" customHeight="1">
      <c r="A31" s="1126" t="s">
        <v>320</v>
      </c>
      <c r="B31" s="1127"/>
      <c r="C31" s="899" t="s">
        <v>478</v>
      </c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5"/>
      <c r="X31" s="905"/>
      <c r="Y31" s="905"/>
      <c r="Z31" s="905"/>
      <c r="AA31" s="905"/>
      <c r="AB31" s="16"/>
      <c r="AC31" s="16"/>
      <c r="AD31" s="16"/>
      <c r="AE31" s="16"/>
      <c r="AF31" s="17"/>
    </row>
    <row r="32" spans="1:32" ht="15" customHeight="1">
      <c r="A32" s="1128"/>
      <c r="B32" s="1129"/>
      <c r="C32" s="1085"/>
      <c r="D32" s="1067"/>
      <c r="E32" s="1067"/>
      <c r="F32" s="1067"/>
      <c r="G32" s="1067"/>
      <c r="H32" s="1067"/>
      <c r="I32" s="1067"/>
      <c r="J32" s="1067"/>
      <c r="K32" s="1067"/>
      <c r="L32" s="1067"/>
      <c r="M32" s="1067"/>
      <c r="N32" s="1067"/>
      <c r="O32" s="1067"/>
      <c r="P32" s="1067"/>
      <c r="Q32" s="1067"/>
      <c r="R32" s="1067"/>
      <c r="S32" s="1067"/>
      <c r="T32" s="1067"/>
      <c r="U32" s="1067"/>
      <c r="V32" s="1067"/>
      <c r="W32" s="1067"/>
      <c r="X32" s="1067"/>
      <c r="Y32" s="1067"/>
      <c r="Z32" s="1067"/>
      <c r="AA32" s="1067"/>
      <c r="AB32" s="18"/>
      <c r="AC32" s="637"/>
      <c r="AD32" s="1165" t="s">
        <v>14</v>
      </c>
      <c r="AE32" s="1166"/>
      <c r="AF32" s="19"/>
    </row>
    <row r="33" spans="1:32" ht="7.5" customHeight="1">
      <c r="A33" s="1130"/>
      <c r="B33" s="1131"/>
      <c r="C33" s="907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20"/>
      <c r="AC33" s="20"/>
      <c r="AD33" s="20"/>
      <c r="AE33" s="20"/>
      <c r="AF33" s="21"/>
    </row>
    <row r="34" spans="1:32" ht="7.5" customHeight="1">
      <c r="A34" s="1126" t="s">
        <v>348</v>
      </c>
      <c r="B34" s="1127"/>
      <c r="C34" s="899" t="s">
        <v>494</v>
      </c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5"/>
      <c r="X34" s="905"/>
      <c r="Y34" s="905"/>
      <c r="Z34" s="905"/>
      <c r="AA34" s="905"/>
      <c r="AB34" s="905"/>
      <c r="AC34" s="905"/>
      <c r="AD34" s="905"/>
      <c r="AE34" s="905"/>
      <c r="AF34" s="906"/>
    </row>
    <row r="35" spans="1:32" ht="15" customHeight="1">
      <c r="A35" s="1128"/>
      <c r="B35" s="1129"/>
      <c r="C35" s="1085"/>
      <c r="D35" s="1067"/>
      <c r="E35" s="1067"/>
      <c r="F35" s="1067"/>
      <c r="G35" s="1067"/>
      <c r="H35" s="1067"/>
      <c r="I35" s="1067"/>
      <c r="J35" s="1067"/>
      <c r="K35" s="1067"/>
      <c r="L35" s="1067"/>
      <c r="M35" s="1067"/>
      <c r="N35" s="1067"/>
      <c r="O35" s="1067"/>
      <c r="P35" s="1067"/>
      <c r="Q35" s="1067"/>
      <c r="R35" s="1067"/>
      <c r="S35" s="1067"/>
      <c r="T35" s="1067"/>
      <c r="U35" s="1067"/>
      <c r="V35" s="1067"/>
      <c r="W35" s="1067"/>
      <c r="X35" s="1067"/>
      <c r="Y35" s="1067"/>
      <c r="Z35" s="1067"/>
      <c r="AA35" s="1067"/>
      <c r="AB35" s="1067"/>
      <c r="AC35" s="1067"/>
      <c r="AD35" s="1067"/>
      <c r="AE35" s="1067"/>
      <c r="AF35" s="1086"/>
    </row>
    <row r="36" spans="1:32" ht="7.5" customHeight="1">
      <c r="A36" s="1130"/>
      <c r="B36" s="1131"/>
      <c r="C36" s="1085"/>
      <c r="D36" s="1067"/>
      <c r="E36" s="1067"/>
      <c r="F36" s="1067"/>
      <c r="G36" s="1067"/>
      <c r="H36" s="1067"/>
      <c r="I36" s="1067"/>
      <c r="J36" s="1067"/>
      <c r="K36" s="1067"/>
      <c r="L36" s="1067"/>
      <c r="M36" s="1067"/>
      <c r="N36" s="1067"/>
      <c r="O36" s="1067"/>
      <c r="P36" s="1067"/>
      <c r="Q36" s="1067"/>
      <c r="R36" s="1067"/>
      <c r="S36" s="1067"/>
      <c r="T36" s="1067"/>
      <c r="U36" s="1067"/>
      <c r="V36" s="1067"/>
      <c r="W36" s="1067"/>
      <c r="X36" s="1067"/>
      <c r="Y36" s="1067"/>
      <c r="Z36" s="1067"/>
      <c r="AA36" s="1067"/>
      <c r="AB36" s="1067"/>
      <c r="AC36" s="1067"/>
      <c r="AD36" s="1067"/>
      <c r="AE36" s="1067"/>
      <c r="AF36" s="1086"/>
    </row>
    <row r="37" spans="1:32" ht="24" customHeight="1">
      <c r="A37" s="1159" t="s">
        <v>318</v>
      </c>
      <c r="B37" s="1160"/>
      <c r="C37" s="899" t="s">
        <v>495</v>
      </c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  <c r="O37" s="1121"/>
      <c r="P37" s="1121"/>
      <c r="Q37" s="1121"/>
      <c r="R37" s="1121"/>
      <c r="S37" s="1121"/>
      <c r="T37" s="1121"/>
      <c r="U37" s="1121"/>
      <c r="V37" s="1121"/>
      <c r="W37" s="1121"/>
      <c r="X37" s="1121"/>
      <c r="Y37" s="1121"/>
      <c r="Z37" s="1121"/>
      <c r="AA37" s="1121"/>
      <c r="AB37" s="16"/>
      <c r="AC37" s="16"/>
      <c r="AD37" s="16"/>
      <c r="AE37" s="16"/>
      <c r="AF37" s="17"/>
    </row>
    <row r="38" spans="1:32" ht="15" customHeight="1">
      <c r="A38" s="1161"/>
      <c r="B38" s="1162"/>
      <c r="C38" s="1122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  <c r="O38" s="1123"/>
      <c r="P38" s="1123"/>
      <c r="Q38" s="1123"/>
      <c r="R38" s="1123"/>
      <c r="S38" s="1123"/>
      <c r="T38" s="1123"/>
      <c r="U38" s="1123"/>
      <c r="V38" s="1123"/>
      <c r="W38" s="1123"/>
      <c r="X38" s="1123"/>
      <c r="Y38" s="1123"/>
      <c r="Z38" s="1123"/>
      <c r="AA38" s="1123"/>
      <c r="AB38" s="18"/>
      <c r="AC38" s="568"/>
      <c r="AD38" s="1165" t="s">
        <v>14</v>
      </c>
      <c r="AE38" s="1166"/>
      <c r="AF38" s="19"/>
    </row>
    <row r="39" spans="1:32" ht="24" customHeight="1">
      <c r="A39" s="1163"/>
      <c r="B39" s="1164"/>
      <c r="C39" s="1124"/>
      <c r="D39" s="1125"/>
      <c r="E39" s="1125"/>
      <c r="F39" s="1125"/>
      <c r="G39" s="1125"/>
      <c r="H39" s="1125"/>
      <c r="I39" s="1125"/>
      <c r="J39" s="1125"/>
      <c r="K39" s="1125"/>
      <c r="L39" s="1125"/>
      <c r="M39" s="1125"/>
      <c r="N39" s="1125"/>
      <c r="O39" s="1125"/>
      <c r="P39" s="1125"/>
      <c r="Q39" s="1125"/>
      <c r="R39" s="1125"/>
      <c r="S39" s="1125"/>
      <c r="T39" s="1125"/>
      <c r="U39" s="1125"/>
      <c r="V39" s="1125"/>
      <c r="W39" s="1125"/>
      <c r="X39" s="1125"/>
      <c r="Y39" s="1125"/>
      <c r="Z39" s="1125"/>
      <c r="AA39" s="1125"/>
      <c r="AB39" s="20"/>
      <c r="AC39" s="20"/>
      <c r="AD39" s="20"/>
      <c r="AE39" s="20"/>
      <c r="AF39" s="21"/>
    </row>
    <row r="40" spans="1:32" ht="3" customHeight="1">
      <c r="A40" s="1159" t="s">
        <v>319</v>
      </c>
      <c r="B40" s="1160"/>
      <c r="C40" s="899" t="s">
        <v>166</v>
      </c>
      <c r="D40" s="1121"/>
      <c r="E40" s="1121"/>
      <c r="F40" s="1121"/>
      <c r="G40" s="1121"/>
      <c r="H40" s="1121"/>
      <c r="I40" s="1121"/>
      <c r="J40" s="1121"/>
      <c r="K40" s="1121"/>
      <c r="L40" s="1121"/>
      <c r="M40" s="1121"/>
      <c r="N40" s="1121"/>
      <c r="O40" s="1121"/>
      <c r="P40" s="1121"/>
      <c r="Q40" s="1121"/>
      <c r="R40" s="1121"/>
      <c r="S40" s="1121"/>
      <c r="T40" s="1121"/>
      <c r="U40" s="1121"/>
      <c r="V40" s="1121"/>
      <c r="W40" s="1121"/>
      <c r="X40" s="1121"/>
      <c r="Y40" s="1121"/>
      <c r="Z40" s="1121"/>
      <c r="AA40" s="1121"/>
      <c r="AB40" s="16"/>
      <c r="AC40" s="16"/>
      <c r="AD40" s="16"/>
      <c r="AE40" s="16"/>
      <c r="AF40" s="17"/>
    </row>
    <row r="41" spans="1:32" ht="15" customHeight="1">
      <c r="A41" s="1161"/>
      <c r="B41" s="1162"/>
      <c r="C41" s="1122"/>
      <c r="D41" s="1167"/>
      <c r="E41" s="1167"/>
      <c r="F41" s="1167"/>
      <c r="G41" s="1167"/>
      <c r="H41" s="1167"/>
      <c r="I41" s="1167"/>
      <c r="J41" s="1167"/>
      <c r="K41" s="1167"/>
      <c r="L41" s="1167"/>
      <c r="M41" s="1167"/>
      <c r="N41" s="1167"/>
      <c r="O41" s="1167"/>
      <c r="P41" s="1167"/>
      <c r="Q41" s="1167"/>
      <c r="R41" s="1167"/>
      <c r="S41" s="1167"/>
      <c r="T41" s="1167"/>
      <c r="U41" s="1167"/>
      <c r="V41" s="1167"/>
      <c r="W41" s="1167"/>
      <c r="X41" s="1167"/>
      <c r="Y41" s="1167"/>
      <c r="Z41" s="1167"/>
      <c r="AA41" s="1167"/>
      <c r="AB41" s="18"/>
      <c r="AC41" s="568"/>
      <c r="AD41" s="1165" t="s">
        <v>14</v>
      </c>
      <c r="AE41" s="1166"/>
      <c r="AF41" s="19"/>
    </row>
    <row r="42" spans="1:32" ht="3" customHeight="1">
      <c r="A42" s="1163"/>
      <c r="B42" s="1164"/>
      <c r="C42" s="1124"/>
      <c r="D42" s="1125"/>
      <c r="E42" s="1125"/>
      <c r="F42" s="1125"/>
      <c r="G42" s="1125"/>
      <c r="H42" s="1125"/>
      <c r="I42" s="1125"/>
      <c r="J42" s="1125"/>
      <c r="K42" s="1125"/>
      <c r="L42" s="1125"/>
      <c r="M42" s="1125"/>
      <c r="N42" s="1125"/>
      <c r="O42" s="1125"/>
      <c r="P42" s="1125"/>
      <c r="Q42" s="1125"/>
      <c r="R42" s="1125"/>
      <c r="S42" s="1125"/>
      <c r="T42" s="1125"/>
      <c r="U42" s="1125"/>
      <c r="V42" s="1125"/>
      <c r="W42" s="1125"/>
      <c r="X42" s="1125"/>
      <c r="Y42" s="1125"/>
      <c r="Z42" s="1125"/>
      <c r="AA42" s="1125"/>
      <c r="AB42" s="20"/>
      <c r="AC42" s="20"/>
      <c r="AD42" s="20"/>
      <c r="AE42" s="20"/>
      <c r="AF42" s="21"/>
    </row>
    <row r="43" spans="1:32" ht="3" customHeight="1">
      <c r="A43" s="1168" t="s">
        <v>587</v>
      </c>
      <c r="B43" s="1169"/>
      <c r="C43" s="22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16"/>
      <c r="AC43" s="16"/>
      <c r="AD43" s="16"/>
      <c r="AE43" s="16"/>
      <c r="AF43" s="19"/>
    </row>
    <row r="44" spans="1:32" ht="15" customHeight="1">
      <c r="A44" s="1170"/>
      <c r="B44" s="1171"/>
      <c r="C44" s="1085" t="s">
        <v>601</v>
      </c>
      <c r="D44" s="1123"/>
      <c r="E44" s="1123"/>
      <c r="F44" s="1123"/>
      <c r="G44" s="1123"/>
      <c r="H44" s="1123"/>
      <c r="I44" s="1123"/>
      <c r="J44" s="1123"/>
      <c r="K44" s="1123"/>
      <c r="L44" s="1123"/>
      <c r="M44" s="1123"/>
      <c r="N44" s="1123"/>
      <c r="O44" s="1123"/>
      <c r="P44" s="1123"/>
      <c r="Q44" s="1123"/>
      <c r="R44" s="1123"/>
      <c r="S44" s="1123"/>
      <c r="T44" s="1123"/>
      <c r="U44" s="1123"/>
      <c r="V44" s="1123"/>
      <c r="W44" s="1123"/>
      <c r="X44" s="1123"/>
      <c r="Y44" s="1123"/>
      <c r="Z44" s="1123"/>
      <c r="AA44" s="1123"/>
      <c r="AB44" s="23"/>
      <c r="AC44" s="568"/>
      <c r="AD44" s="1165" t="s">
        <v>14</v>
      </c>
      <c r="AE44" s="1166"/>
      <c r="AF44" s="24"/>
    </row>
    <row r="45" spans="1:32" ht="3" customHeight="1">
      <c r="A45" s="1172"/>
      <c r="B45" s="1173"/>
      <c r="C45" s="571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25"/>
      <c r="AC45" s="25"/>
      <c r="AD45" s="25"/>
      <c r="AE45" s="25"/>
      <c r="AF45" s="19"/>
    </row>
    <row r="46" spans="1:32" ht="7.5" customHeight="1">
      <c r="A46" s="1148" t="s">
        <v>349</v>
      </c>
      <c r="B46" s="1149"/>
      <c r="C46" s="899" t="s">
        <v>167</v>
      </c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5"/>
      <c r="Z46" s="905"/>
      <c r="AA46" s="905"/>
      <c r="AB46" s="905"/>
      <c r="AC46" s="905"/>
      <c r="AD46" s="905"/>
      <c r="AE46" s="905"/>
      <c r="AF46" s="906"/>
    </row>
    <row r="47" spans="1:32" ht="15" customHeight="1">
      <c r="A47" s="1148"/>
      <c r="B47" s="1149"/>
      <c r="C47" s="1085"/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  <c r="O47" s="1067"/>
      <c r="P47" s="1067"/>
      <c r="Q47" s="1067"/>
      <c r="R47" s="1067"/>
      <c r="S47" s="1067"/>
      <c r="T47" s="1067"/>
      <c r="U47" s="1067"/>
      <c r="V47" s="1067"/>
      <c r="W47" s="1067"/>
      <c r="X47" s="1067"/>
      <c r="Y47" s="1067"/>
      <c r="Z47" s="1067"/>
      <c r="AA47" s="1067"/>
      <c r="AB47" s="1067"/>
      <c r="AC47" s="1067"/>
      <c r="AD47" s="1067"/>
      <c r="AE47" s="1067"/>
      <c r="AF47" s="1086"/>
    </row>
    <row r="48" spans="1:32" ht="7.5" customHeight="1">
      <c r="A48" s="1148"/>
      <c r="B48" s="1149"/>
      <c r="C48" s="907"/>
      <c r="D48" s="908"/>
      <c r="E48" s="908"/>
      <c r="F48" s="908"/>
      <c r="G48" s="908"/>
      <c r="H48" s="908"/>
      <c r="I48" s="908"/>
      <c r="J48" s="908"/>
      <c r="K48" s="908"/>
      <c r="L48" s="908"/>
      <c r="M48" s="908"/>
      <c r="N48" s="908"/>
      <c r="O48" s="908"/>
      <c r="P48" s="908"/>
      <c r="Q48" s="908"/>
      <c r="R48" s="908"/>
      <c r="S48" s="908"/>
      <c r="T48" s="908"/>
      <c r="U48" s="908"/>
      <c r="V48" s="908"/>
      <c r="W48" s="908"/>
      <c r="X48" s="908"/>
      <c r="Y48" s="908"/>
      <c r="Z48" s="908"/>
      <c r="AA48" s="908"/>
      <c r="AB48" s="908"/>
      <c r="AC48" s="908"/>
      <c r="AD48" s="908"/>
      <c r="AE48" s="908"/>
      <c r="AF48" s="909"/>
    </row>
    <row r="49" spans="1:32" ht="3" customHeight="1">
      <c r="A49" s="1159" t="s">
        <v>307</v>
      </c>
      <c r="B49" s="1160"/>
      <c r="C49" s="899" t="s">
        <v>496</v>
      </c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5"/>
      <c r="X49" s="905"/>
      <c r="Y49" s="905"/>
      <c r="Z49" s="905"/>
      <c r="AA49" s="905"/>
      <c r="AB49" s="319"/>
      <c r="AC49" s="319"/>
      <c r="AD49" s="319"/>
      <c r="AE49" s="319"/>
      <c r="AF49" s="320"/>
    </row>
    <row r="50" spans="1:32" ht="15" customHeight="1">
      <c r="A50" s="1161"/>
      <c r="B50" s="1162"/>
      <c r="C50" s="1085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  <c r="O50" s="1067"/>
      <c r="P50" s="1067"/>
      <c r="Q50" s="1067"/>
      <c r="R50" s="1067"/>
      <c r="S50" s="1067"/>
      <c r="T50" s="1067"/>
      <c r="U50" s="1067"/>
      <c r="V50" s="1067"/>
      <c r="W50" s="1067"/>
      <c r="X50" s="1067"/>
      <c r="Y50" s="1067"/>
      <c r="Z50" s="1067"/>
      <c r="AA50" s="1067"/>
      <c r="AB50" s="18"/>
      <c r="AC50" s="568"/>
      <c r="AD50" s="1165" t="s">
        <v>14</v>
      </c>
      <c r="AE50" s="1166"/>
      <c r="AF50" s="321"/>
    </row>
    <row r="51" spans="1:32" ht="3" customHeight="1">
      <c r="A51" s="1163"/>
      <c r="B51" s="1164"/>
      <c r="C51" s="907"/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W51" s="908"/>
      <c r="X51" s="908"/>
      <c r="Y51" s="908"/>
      <c r="Z51" s="908"/>
      <c r="AA51" s="908"/>
      <c r="AB51" s="322"/>
      <c r="AC51" s="322"/>
      <c r="AD51" s="322"/>
      <c r="AE51" s="322"/>
      <c r="AF51" s="323"/>
    </row>
    <row r="52" spans="1:32" ht="3" customHeight="1">
      <c r="A52" s="1159" t="s">
        <v>306</v>
      </c>
      <c r="B52" s="1160"/>
      <c r="C52" s="899" t="s">
        <v>116</v>
      </c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5"/>
      <c r="X52" s="905"/>
      <c r="Y52" s="905"/>
      <c r="Z52" s="905"/>
      <c r="AA52" s="905"/>
      <c r="AB52" s="319"/>
      <c r="AC52" s="319"/>
      <c r="AD52" s="319"/>
      <c r="AE52" s="319"/>
      <c r="AF52" s="320"/>
    </row>
    <row r="53" spans="1:32" ht="15" customHeight="1">
      <c r="A53" s="1161"/>
      <c r="B53" s="1162"/>
      <c r="C53" s="1085"/>
      <c r="D53" s="1067"/>
      <c r="E53" s="1067"/>
      <c r="F53" s="1067"/>
      <c r="G53" s="1067"/>
      <c r="H53" s="1067"/>
      <c r="I53" s="1067"/>
      <c r="J53" s="1067"/>
      <c r="K53" s="1067"/>
      <c r="L53" s="1067"/>
      <c r="M53" s="1067"/>
      <c r="N53" s="1067"/>
      <c r="O53" s="1067"/>
      <c r="P53" s="1067"/>
      <c r="Q53" s="1067"/>
      <c r="R53" s="1067"/>
      <c r="S53" s="1067"/>
      <c r="T53" s="1067"/>
      <c r="U53" s="1067"/>
      <c r="V53" s="1067"/>
      <c r="W53" s="1067"/>
      <c r="X53" s="1067"/>
      <c r="Y53" s="1067"/>
      <c r="Z53" s="1067"/>
      <c r="AA53" s="1067"/>
      <c r="AB53" s="18"/>
      <c r="AC53" s="568"/>
      <c r="AD53" s="1165" t="s">
        <v>14</v>
      </c>
      <c r="AE53" s="1166"/>
      <c r="AF53" s="321"/>
    </row>
    <row r="54" spans="1:32" ht="3" customHeight="1">
      <c r="A54" s="1163"/>
      <c r="B54" s="1164"/>
      <c r="C54" s="907"/>
      <c r="D54" s="908"/>
      <c r="E54" s="908"/>
      <c r="F54" s="908"/>
      <c r="G54" s="908"/>
      <c r="H54" s="908"/>
      <c r="I54" s="908"/>
      <c r="J54" s="908"/>
      <c r="K54" s="908"/>
      <c r="L54" s="908"/>
      <c r="M54" s="908"/>
      <c r="N54" s="908"/>
      <c r="O54" s="908"/>
      <c r="P54" s="908"/>
      <c r="Q54" s="908"/>
      <c r="R54" s="908"/>
      <c r="S54" s="908"/>
      <c r="T54" s="908"/>
      <c r="U54" s="908"/>
      <c r="V54" s="908"/>
      <c r="W54" s="908"/>
      <c r="X54" s="908"/>
      <c r="Y54" s="908"/>
      <c r="Z54" s="908"/>
      <c r="AA54" s="908"/>
      <c r="AB54" s="322"/>
      <c r="AC54" s="322"/>
      <c r="AD54" s="322"/>
      <c r="AE54" s="322"/>
      <c r="AF54" s="323"/>
    </row>
    <row r="55" spans="1:32" ht="3" customHeight="1">
      <c r="A55" s="1159" t="s">
        <v>308</v>
      </c>
      <c r="B55" s="1160"/>
      <c r="C55" s="899" t="s">
        <v>366</v>
      </c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5"/>
      <c r="X55" s="905"/>
      <c r="Y55" s="905"/>
      <c r="Z55" s="905"/>
      <c r="AA55" s="905"/>
      <c r="AB55" s="319"/>
      <c r="AC55" s="319"/>
      <c r="AD55" s="319"/>
      <c r="AE55" s="319"/>
      <c r="AF55" s="320"/>
    </row>
    <row r="56" spans="1:32" ht="15" customHeight="1">
      <c r="A56" s="1161"/>
      <c r="B56" s="1162"/>
      <c r="C56" s="1085"/>
      <c r="D56" s="1067"/>
      <c r="E56" s="1067"/>
      <c r="F56" s="1067"/>
      <c r="G56" s="1067"/>
      <c r="H56" s="1067"/>
      <c r="I56" s="1067"/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067"/>
      <c r="Z56" s="1067"/>
      <c r="AA56" s="1067"/>
      <c r="AB56" s="18"/>
      <c r="AC56" s="568"/>
      <c r="AD56" s="1165" t="s">
        <v>14</v>
      </c>
      <c r="AE56" s="1166"/>
      <c r="AF56" s="321"/>
    </row>
    <row r="57" spans="1:32" ht="3" customHeight="1">
      <c r="A57" s="1163"/>
      <c r="B57" s="1164"/>
      <c r="C57" s="907"/>
      <c r="D57" s="908"/>
      <c r="E57" s="908"/>
      <c r="F57" s="908"/>
      <c r="G57" s="908"/>
      <c r="H57" s="908"/>
      <c r="I57" s="908"/>
      <c r="J57" s="908"/>
      <c r="K57" s="908"/>
      <c r="L57" s="908"/>
      <c r="M57" s="908"/>
      <c r="N57" s="908"/>
      <c r="O57" s="908"/>
      <c r="P57" s="908"/>
      <c r="Q57" s="908"/>
      <c r="R57" s="908"/>
      <c r="S57" s="908"/>
      <c r="T57" s="908"/>
      <c r="U57" s="908"/>
      <c r="V57" s="908"/>
      <c r="W57" s="908"/>
      <c r="X57" s="908"/>
      <c r="Y57" s="908"/>
      <c r="Z57" s="908"/>
      <c r="AA57" s="908"/>
      <c r="AB57" s="322"/>
      <c r="AC57" s="322"/>
      <c r="AD57" s="322"/>
      <c r="AE57" s="322"/>
      <c r="AF57" s="323"/>
    </row>
    <row r="58" spans="1:32" ht="12" customHeight="1">
      <c r="A58" s="1148" t="s">
        <v>350</v>
      </c>
      <c r="B58" s="1149"/>
      <c r="C58" s="899" t="s">
        <v>497</v>
      </c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5"/>
      <c r="X58" s="905"/>
      <c r="Y58" s="905"/>
      <c r="Z58" s="905"/>
      <c r="AA58" s="905"/>
      <c r="AB58" s="319"/>
      <c r="AC58" s="319"/>
      <c r="AD58" s="319"/>
      <c r="AE58" s="319"/>
      <c r="AF58" s="320"/>
    </row>
    <row r="59" spans="1:32" ht="15" customHeight="1">
      <c r="A59" s="1148"/>
      <c r="B59" s="1149"/>
      <c r="C59" s="1085"/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  <c r="O59" s="1067"/>
      <c r="P59" s="1067"/>
      <c r="Q59" s="1067"/>
      <c r="R59" s="1067"/>
      <c r="S59" s="1067"/>
      <c r="T59" s="1067"/>
      <c r="U59" s="1067"/>
      <c r="V59" s="1067"/>
      <c r="W59" s="1067"/>
      <c r="X59" s="1067"/>
      <c r="Y59" s="1067"/>
      <c r="Z59" s="1067"/>
      <c r="AA59" s="1067"/>
      <c r="AB59" s="18"/>
      <c r="AC59" s="568"/>
      <c r="AD59" s="1165" t="s">
        <v>14</v>
      </c>
      <c r="AE59" s="1166"/>
      <c r="AF59" s="321"/>
    </row>
    <row r="60" spans="1:32" ht="12" customHeight="1">
      <c r="A60" s="1148"/>
      <c r="B60" s="1149"/>
      <c r="C60" s="907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908"/>
      <c r="O60" s="908"/>
      <c r="P60" s="908"/>
      <c r="Q60" s="908"/>
      <c r="R60" s="908"/>
      <c r="S60" s="908"/>
      <c r="T60" s="908"/>
      <c r="U60" s="908"/>
      <c r="V60" s="908"/>
      <c r="W60" s="908"/>
      <c r="X60" s="908"/>
      <c r="Y60" s="908"/>
      <c r="Z60" s="908"/>
      <c r="AA60" s="908"/>
      <c r="AB60" s="322"/>
      <c r="AC60" s="322"/>
      <c r="AD60" s="322"/>
      <c r="AE60" s="322"/>
      <c r="AF60" s="323"/>
    </row>
    <row r="61" spans="1:32" ht="3" customHeight="1">
      <c r="A61" s="1148" t="s">
        <v>322</v>
      </c>
      <c r="B61" s="1149"/>
      <c r="C61" s="899" t="s">
        <v>195</v>
      </c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5"/>
      <c r="X61" s="905"/>
      <c r="Y61" s="905"/>
      <c r="Z61" s="905"/>
      <c r="AA61" s="905"/>
      <c r="AB61" s="319"/>
      <c r="AC61" s="319"/>
      <c r="AD61" s="319"/>
      <c r="AE61" s="319"/>
      <c r="AF61" s="320"/>
    </row>
    <row r="62" spans="1:32" ht="15" customHeight="1">
      <c r="A62" s="1148"/>
      <c r="B62" s="1149"/>
      <c r="C62" s="1085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67"/>
      <c r="P62" s="1067"/>
      <c r="Q62" s="1067"/>
      <c r="R62" s="1067"/>
      <c r="S62" s="1067"/>
      <c r="T62" s="1067"/>
      <c r="U62" s="1067"/>
      <c r="V62" s="1067"/>
      <c r="W62" s="1067"/>
      <c r="X62" s="1067"/>
      <c r="Y62" s="1067"/>
      <c r="Z62" s="1067"/>
      <c r="AA62" s="1067"/>
      <c r="AB62" s="18"/>
      <c r="AC62" s="568"/>
      <c r="AD62" s="1165" t="s">
        <v>14</v>
      </c>
      <c r="AE62" s="1166"/>
      <c r="AF62" s="321"/>
    </row>
    <row r="63" spans="1:32" ht="3" customHeight="1">
      <c r="A63" s="1148"/>
      <c r="B63" s="1149"/>
      <c r="C63" s="907"/>
      <c r="D63" s="908"/>
      <c r="E63" s="908"/>
      <c r="F63" s="908"/>
      <c r="G63" s="908"/>
      <c r="H63" s="908"/>
      <c r="I63" s="908"/>
      <c r="J63" s="908"/>
      <c r="K63" s="908"/>
      <c r="L63" s="908"/>
      <c r="M63" s="908"/>
      <c r="N63" s="908"/>
      <c r="O63" s="908"/>
      <c r="P63" s="908"/>
      <c r="Q63" s="908"/>
      <c r="R63" s="908"/>
      <c r="S63" s="908"/>
      <c r="T63" s="908"/>
      <c r="U63" s="908"/>
      <c r="V63" s="908"/>
      <c r="W63" s="908"/>
      <c r="X63" s="908"/>
      <c r="Y63" s="908"/>
      <c r="Z63" s="908"/>
      <c r="AA63" s="908"/>
      <c r="AB63" s="322"/>
      <c r="AC63" s="322"/>
      <c r="AD63" s="322"/>
      <c r="AE63" s="322"/>
      <c r="AF63" s="323"/>
    </row>
    <row r="64" spans="1:32" ht="3" customHeight="1">
      <c r="A64" s="1148"/>
      <c r="B64" s="1149"/>
      <c r="C64" s="899" t="s">
        <v>802</v>
      </c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5"/>
      <c r="X64" s="905"/>
      <c r="Y64" s="905"/>
      <c r="Z64" s="905"/>
      <c r="AA64" s="905"/>
      <c r="AB64" s="319"/>
      <c r="AC64" s="319"/>
      <c r="AD64" s="319"/>
      <c r="AE64" s="319"/>
      <c r="AF64" s="320"/>
    </row>
    <row r="65" spans="1:32" ht="15" customHeight="1">
      <c r="A65" s="1148"/>
      <c r="B65" s="1149"/>
      <c r="C65" s="1085"/>
      <c r="D65" s="1067"/>
      <c r="E65" s="1067"/>
      <c r="F65" s="1067"/>
      <c r="G65" s="1067"/>
      <c r="H65" s="1067"/>
      <c r="I65" s="1067"/>
      <c r="J65" s="1067"/>
      <c r="K65" s="1067"/>
      <c r="L65" s="1067"/>
      <c r="M65" s="1067"/>
      <c r="N65" s="1067"/>
      <c r="O65" s="1067"/>
      <c r="P65" s="1067"/>
      <c r="Q65" s="1067"/>
      <c r="R65" s="1067"/>
      <c r="S65" s="1067"/>
      <c r="T65" s="1067"/>
      <c r="U65" s="1067"/>
      <c r="V65" s="1067"/>
      <c r="W65" s="1067"/>
      <c r="X65" s="1067"/>
      <c r="Y65" s="1067"/>
      <c r="Z65" s="1067"/>
      <c r="AA65" s="1067"/>
      <c r="AB65" s="18"/>
      <c r="AC65" s="568"/>
      <c r="AD65" s="1165" t="s">
        <v>14</v>
      </c>
      <c r="AE65" s="1166"/>
      <c r="AF65" s="321"/>
    </row>
    <row r="66" spans="1:32" ht="3" customHeight="1">
      <c r="A66" s="1148"/>
      <c r="B66" s="1149"/>
      <c r="C66" s="907"/>
      <c r="D66" s="908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W66" s="908"/>
      <c r="X66" s="908"/>
      <c r="Y66" s="908"/>
      <c r="Z66" s="908"/>
      <c r="AA66" s="908"/>
      <c r="AB66" s="322"/>
      <c r="AC66" s="322"/>
      <c r="AD66" s="322"/>
      <c r="AE66" s="322"/>
      <c r="AF66" s="323"/>
    </row>
    <row r="67" spans="1:32" ht="3" customHeight="1">
      <c r="A67" s="1148" t="s">
        <v>321</v>
      </c>
      <c r="B67" s="1149"/>
      <c r="C67" s="899" t="s">
        <v>565</v>
      </c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5"/>
      <c r="X67" s="905"/>
      <c r="Y67" s="905"/>
      <c r="Z67" s="905"/>
      <c r="AA67" s="905"/>
      <c r="AB67" s="319"/>
      <c r="AC67" s="319"/>
      <c r="AD67" s="319"/>
      <c r="AE67" s="319"/>
      <c r="AF67" s="320"/>
    </row>
    <row r="68" spans="1:32" ht="15" customHeight="1">
      <c r="A68" s="1148"/>
      <c r="B68" s="1149"/>
      <c r="C68" s="1085"/>
      <c r="D68" s="1067"/>
      <c r="E68" s="1067"/>
      <c r="F68" s="1067"/>
      <c r="G68" s="1067"/>
      <c r="H68" s="1067"/>
      <c r="I68" s="1067"/>
      <c r="J68" s="1067"/>
      <c r="K68" s="1067"/>
      <c r="L68" s="1067"/>
      <c r="M68" s="1067"/>
      <c r="N68" s="1067"/>
      <c r="O68" s="1067"/>
      <c r="P68" s="1067"/>
      <c r="Q68" s="1067"/>
      <c r="R68" s="1067"/>
      <c r="S68" s="1067"/>
      <c r="T68" s="1067"/>
      <c r="U68" s="1067"/>
      <c r="V68" s="1067"/>
      <c r="W68" s="1067"/>
      <c r="X68" s="1067"/>
      <c r="Y68" s="1067"/>
      <c r="Z68" s="1067"/>
      <c r="AA68" s="1067"/>
      <c r="AB68" s="18"/>
      <c r="AC68" s="568"/>
      <c r="AD68" s="1165" t="s">
        <v>14</v>
      </c>
      <c r="AE68" s="1166"/>
      <c r="AF68" s="321"/>
    </row>
    <row r="69" spans="1:32" ht="3" customHeight="1">
      <c r="A69" s="1148"/>
      <c r="B69" s="1149"/>
      <c r="C69" s="907"/>
      <c r="D69" s="908"/>
      <c r="E69" s="908"/>
      <c r="F69" s="908"/>
      <c r="G69" s="908"/>
      <c r="H69" s="908"/>
      <c r="I69" s="908"/>
      <c r="J69" s="908"/>
      <c r="K69" s="908"/>
      <c r="L69" s="908"/>
      <c r="M69" s="908"/>
      <c r="N69" s="908"/>
      <c r="O69" s="908"/>
      <c r="P69" s="908"/>
      <c r="Q69" s="908"/>
      <c r="R69" s="908"/>
      <c r="S69" s="908"/>
      <c r="T69" s="908"/>
      <c r="U69" s="908"/>
      <c r="V69" s="908"/>
      <c r="W69" s="908"/>
      <c r="X69" s="908"/>
      <c r="Y69" s="908"/>
      <c r="Z69" s="908"/>
      <c r="AA69" s="908"/>
      <c r="AB69" s="322"/>
      <c r="AC69" s="322"/>
      <c r="AD69" s="322"/>
      <c r="AE69" s="322"/>
      <c r="AF69" s="323"/>
    </row>
    <row r="70" spans="1:32" ht="3" customHeight="1">
      <c r="A70" s="1126"/>
      <c r="B70" s="1127"/>
      <c r="C70" s="899" t="s">
        <v>803</v>
      </c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5"/>
      <c r="X70" s="905"/>
      <c r="Y70" s="905"/>
      <c r="Z70" s="905"/>
      <c r="AA70" s="905"/>
      <c r="AB70" s="905"/>
      <c r="AC70" s="322"/>
      <c r="AE70" s="16"/>
      <c r="AF70" s="17"/>
    </row>
    <row r="71" spans="1:32" ht="15" customHeight="1">
      <c r="A71" s="1128"/>
      <c r="B71" s="1129"/>
      <c r="C71" s="1085"/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67"/>
      <c r="P71" s="1067"/>
      <c r="Q71" s="1067"/>
      <c r="R71" s="1067"/>
      <c r="S71" s="1067"/>
      <c r="T71" s="1067"/>
      <c r="U71" s="1067"/>
      <c r="V71" s="1067"/>
      <c r="W71" s="1067"/>
      <c r="X71" s="1067"/>
      <c r="Y71" s="1067"/>
      <c r="Z71" s="1067"/>
      <c r="AA71" s="1067"/>
      <c r="AB71" s="1067"/>
      <c r="AC71" s="567"/>
      <c r="AD71" s="1175" t="s">
        <v>14</v>
      </c>
      <c r="AE71" s="1176"/>
      <c r="AF71" s="19"/>
    </row>
    <row r="72" spans="1:32" ht="3" customHeight="1">
      <c r="A72" s="1130"/>
      <c r="B72" s="1131"/>
      <c r="C72" s="907"/>
      <c r="D72" s="908"/>
      <c r="E72" s="908"/>
      <c r="F72" s="908"/>
      <c r="G72" s="908"/>
      <c r="H72" s="908"/>
      <c r="I72" s="908"/>
      <c r="J72" s="908"/>
      <c r="K72" s="908"/>
      <c r="L72" s="908"/>
      <c r="M72" s="908"/>
      <c r="N72" s="908"/>
      <c r="O72" s="908"/>
      <c r="P72" s="908"/>
      <c r="Q72" s="908"/>
      <c r="R72" s="908"/>
      <c r="S72" s="908"/>
      <c r="T72" s="908"/>
      <c r="U72" s="908"/>
      <c r="V72" s="908"/>
      <c r="W72" s="908"/>
      <c r="X72" s="908"/>
      <c r="Y72" s="908"/>
      <c r="Z72" s="908"/>
      <c r="AA72" s="908"/>
      <c r="AB72" s="908"/>
      <c r="AC72" s="566"/>
      <c r="AD72" s="20"/>
      <c r="AE72" s="20"/>
      <c r="AF72" s="21"/>
    </row>
    <row r="73" spans="1:32" ht="10.5" customHeight="1">
      <c r="A73" s="1148" t="s">
        <v>351</v>
      </c>
      <c r="B73" s="1149"/>
      <c r="C73" s="899" t="s">
        <v>196</v>
      </c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5"/>
      <c r="X73" s="905"/>
      <c r="Y73" s="905"/>
      <c r="Z73" s="905"/>
      <c r="AA73" s="905"/>
      <c r="AB73" s="905"/>
      <c r="AC73" s="905"/>
      <c r="AD73" s="905"/>
      <c r="AE73" s="905"/>
      <c r="AF73" s="906"/>
    </row>
    <row r="74" spans="1:32" ht="10.5" customHeight="1">
      <c r="A74" s="1148"/>
      <c r="B74" s="1149"/>
      <c r="C74" s="907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908"/>
      <c r="T74" s="908"/>
      <c r="U74" s="908"/>
      <c r="V74" s="908"/>
      <c r="W74" s="908"/>
      <c r="X74" s="908"/>
      <c r="Y74" s="908"/>
      <c r="Z74" s="908"/>
      <c r="AA74" s="908"/>
      <c r="AB74" s="908"/>
      <c r="AC74" s="908"/>
      <c r="AD74" s="908"/>
      <c r="AE74" s="908"/>
      <c r="AF74" s="909"/>
    </row>
    <row r="75" spans="1:32" ht="12" customHeight="1">
      <c r="A75" s="1159" t="s">
        <v>323</v>
      </c>
      <c r="B75" s="1160"/>
      <c r="C75" s="899" t="s">
        <v>117</v>
      </c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5"/>
      <c r="X75" s="905"/>
      <c r="Y75" s="905"/>
      <c r="Z75" s="905"/>
      <c r="AA75" s="905"/>
      <c r="AB75" s="319"/>
      <c r="AC75" s="319"/>
      <c r="AD75" s="319"/>
      <c r="AE75" s="319"/>
      <c r="AF75" s="320"/>
    </row>
    <row r="76" spans="1:32" ht="15" customHeight="1">
      <c r="A76" s="1161"/>
      <c r="B76" s="1162"/>
      <c r="C76" s="1085"/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67"/>
      <c r="P76" s="1067"/>
      <c r="Q76" s="1067"/>
      <c r="R76" s="1067"/>
      <c r="S76" s="1067"/>
      <c r="T76" s="1067"/>
      <c r="U76" s="1067"/>
      <c r="V76" s="1067"/>
      <c r="W76" s="1067"/>
      <c r="X76" s="1067"/>
      <c r="Y76" s="1067"/>
      <c r="Z76" s="1067"/>
      <c r="AA76" s="1067"/>
      <c r="AB76" s="18"/>
      <c r="AC76" s="568"/>
      <c r="AD76" s="1165" t="s">
        <v>14</v>
      </c>
      <c r="AE76" s="1166"/>
      <c r="AF76" s="321"/>
    </row>
    <row r="77" spans="1:32" ht="12" customHeight="1">
      <c r="A77" s="1163"/>
      <c r="B77" s="1164"/>
      <c r="C77" s="907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908"/>
      <c r="O77" s="908"/>
      <c r="P77" s="908"/>
      <c r="Q77" s="908"/>
      <c r="R77" s="908"/>
      <c r="S77" s="908"/>
      <c r="T77" s="908"/>
      <c r="U77" s="908"/>
      <c r="V77" s="908"/>
      <c r="W77" s="908"/>
      <c r="X77" s="908"/>
      <c r="Y77" s="908"/>
      <c r="Z77" s="908"/>
      <c r="AA77" s="908"/>
      <c r="AB77" s="322"/>
      <c r="AC77" s="322"/>
      <c r="AD77" s="322"/>
      <c r="AE77" s="322"/>
      <c r="AF77" s="323"/>
    </row>
    <row r="78" spans="1:32" ht="7.5" customHeight="1">
      <c r="A78" s="1159" t="s">
        <v>324</v>
      </c>
      <c r="B78" s="1160"/>
      <c r="C78" s="899" t="s">
        <v>352</v>
      </c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5"/>
      <c r="X78" s="905"/>
      <c r="Y78" s="905"/>
      <c r="Z78" s="905"/>
      <c r="AA78" s="905"/>
      <c r="AB78" s="319"/>
      <c r="AC78" s="319"/>
      <c r="AD78" s="319"/>
      <c r="AE78" s="319"/>
      <c r="AF78" s="320"/>
    </row>
    <row r="79" spans="1:32" ht="15" customHeight="1">
      <c r="A79" s="1161"/>
      <c r="B79" s="1162"/>
      <c r="C79" s="1085"/>
      <c r="D79" s="1067"/>
      <c r="E79" s="1067"/>
      <c r="F79" s="1067"/>
      <c r="G79" s="1067"/>
      <c r="H79" s="1067"/>
      <c r="I79" s="1067"/>
      <c r="J79" s="1067"/>
      <c r="K79" s="1067"/>
      <c r="L79" s="1067"/>
      <c r="M79" s="1067"/>
      <c r="N79" s="1067"/>
      <c r="O79" s="1067"/>
      <c r="P79" s="1067"/>
      <c r="Q79" s="1067"/>
      <c r="R79" s="1067"/>
      <c r="S79" s="1067"/>
      <c r="T79" s="1067"/>
      <c r="U79" s="1067"/>
      <c r="V79" s="1067"/>
      <c r="W79" s="1067"/>
      <c r="X79" s="1067"/>
      <c r="Y79" s="1067"/>
      <c r="Z79" s="1067"/>
      <c r="AA79" s="1067"/>
      <c r="AB79" s="18"/>
      <c r="AC79" s="568"/>
      <c r="AD79" s="1165" t="s">
        <v>14</v>
      </c>
      <c r="AE79" s="1166"/>
      <c r="AF79" s="321"/>
    </row>
    <row r="80" spans="1:32" ht="7.5" customHeight="1">
      <c r="A80" s="1163"/>
      <c r="B80" s="1164"/>
      <c r="C80" s="907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8"/>
      <c r="T80" s="908"/>
      <c r="U80" s="908"/>
      <c r="V80" s="908"/>
      <c r="W80" s="908"/>
      <c r="X80" s="908"/>
      <c r="Y80" s="908"/>
      <c r="Z80" s="908"/>
      <c r="AA80" s="908"/>
      <c r="AB80" s="322"/>
      <c r="AC80" s="322"/>
      <c r="AD80" s="322"/>
      <c r="AE80" s="322"/>
      <c r="AF80" s="323"/>
    </row>
    <row r="81" spans="1:32" ht="3" customHeight="1">
      <c r="A81" s="1148" t="s">
        <v>353</v>
      </c>
      <c r="B81" s="1149"/>
      <c r="C81" s="899" t="s">
        <v>201</v>
      </c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5"/>
      <c r="X81" s="905"/>
      <c r="Y81" s="905"/>
      <c r="Z81" s="905"/>
      <c r="AA81" s="905"/>
      <c r="AB81" s="319"/>
      <c r="AC81" s="319"/>
      <c r="AD81" s="319"/>
      <c r="AE81" s="319"/>
      <c r="AF81" s="320"/>
    </row>
    <row r="82" spans="1:32" ht="15" customHeight="1">
      <c r="A82" s="1148"/>
      <c r="B82" s="1149"/>
      <c r="C82" s="1085"/>
      <c r="D82" s="1067"/>
      <c r="E82" s="1067"/>
      <c r="F82" s="1067"/>
      <c r="G82" s="1067"/>
      <c r="H82" s="1067"/>
      <c r="I82" s="1067"/>
      <c r="J82" s="1067"/>
      <c r="K82" s="1067"/>
      <c r="L82" s="1067"/>
      <c r="M82" s="1067"/>
      <c r="N82" s="1067"/>
      <c r="O82" s="1067"/>
      <c r="P82" s="1067"/>
      <c r="Q82" s="1067"/>
      <c r="R82" s="1067"/>
      <c r="S82" s="1067"/>
      <c r="T82" s="1067"/>
      <c r="U82" s="1067"/>
      <c r="V82" s="1067"/>
      <c r="W82" s="1067"/>
      <c r="X82" s="1067"/>
      <c r="Y82" s="1067"/>
      <c r="Z82" s="1067"/>
      <c r="AA82" s="1067"/>
      <c r="AB82" s="18"/>
      <c r="AC82" s="568"/>
      <c r="AD82" s="1165" t="s">
        <v>14</v>
      </c>
      <c r="AE82" s="1166"/>
      <c r="AF82" s="321"/>
    </row>
    <row r="83" spans="1:32" ht="3" customHeight="1">
      <c r="A83" s="1148"/>
      <c r="B83" s="1149"/>
      <c r="C83" s="907"/>
      <c r="D83" s="908"/>
      <c r="E83" s="908"/>
      <c r="F83" s="908"/>
      <c r="G83" s="908"/>
      <c r="H83" s="908"/>
      <c r="I83" s="908"/>
      <c r="J83" s="908"/>
      <c r="K83" s="908"/>
      <c r="L83" s="908"/>
      <c r="M83" s="908"/>
      <c r="N83" s="908"/>
      <c r="O83" s="908"/>
      <c r="P83" s="908"/>
      <c r="Q83" s="908"/>
      <c r="R83" s="908"/>
      <c r="S83" s="908"/>
      <c r="T83" s="908"/>
      <c r="U83" s="908"/>
      <c r="V83" s="908"/>
      <c r="W83" s="908"/>
      <c r="X83" s="908"/>
      <c r="Y83" s="908"/>
      <c r="Z83" s="908"/>
      <c r="AA83" s="908"/>
      <c r="AB83" s="322"/>
      <c r="AC83" s="322"/>
      <c r="AD83" s="322"/>
      <c r="AE83" s="322"/>
      <c r="AF83" s="323"/>
    </row>
    <row r="84" spans="1:32" ht="3" customHeight="1">
      <c r="A84" s="561"/>
      <c r="B84" s="561"/>
      <c r="C84" s="561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</row>
    <row r="85" spans="1:32" ht="15" customHeight="1">
      <c r="A85" s="1119" t="s">
        <v>525</v>
      </c>
      <c r="B85" s="1119"/>
      <c r="C85" s="1119"/>
      <c r="D85" s="1119"/>
      <c r="E85" s="1119"/>
      <c r="F85" s="1119"/>
      <c r="G85" s="1174" t="s">
        <v>255</v>
      </c>
      <c r="H85" s="1174"/>
      <c r="I85" s="1174"/>
      <c r="J85" s="1174"/>
      <c r="K85" s="1174"/>
      <c r="L85" s="1174"/>
      <c r="M85" s="1174"/>
      <c r="N85" s="1174"/>
      <c r="O85" s="860" t="s">
        <v>14</v>
      </c>
      <c r="P85" s="861"/>
      <c r="Q85" s="714"/>
      <c r="R85" s="1165" t="s">
        <v>232</v>
      </c>
      <c r="S85" s="1166"/>
      <c r="T85" s="1166"/>
      <c r="U85" s="1166"/>
      <c r="V85" s="1166"/>
      <c r="W85" s="1166"/>
      <c r="X85" s="1166"/>
      <c r="Y85" s="1166"/>
      <c r="Z85" s="1166"/>
      <c r="AA85" s="167" t="s">
        <v>14</v>
      </c>
      <c r="AB85" s="167"/>
      <c r="AC85" s="108" t="str">
        <f>IF(Q85="x","","x")</f>
        <v>x</v>
      </c>
      <c r="AD85" s="186"/>
      <c r="AE85" s="189"/>
      <c r="AF85" s="189"/>
    </row>
    <row r="86" spans="1:32" ht="3" customHeight="1">
      <c r="A86" s="561"/>
      <c r="B86" s="561"/>
      <c r="C86" s="561"/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  <c r="Q86" s="561"/>
      <c r="R86" s="561"/>
      <c r="S86" s="561"/>
      <c r="T86" s="561"/>
      <c r="U86" s="561"/>
      <c r="V86" s="561"/>
      <c r="W86" s="561"/>
      <c r="X86" s="561"/>
      <c r="Y86" s="561"/>
      <c r="Z86" s="561"/>
      <c r="AA86" s="561"/>
      <c r="AB86" s="561"/>
      <c r="AC86" s="561"/>
      <c r="AD86" s="561"/>
      <c r="AE86" s="561"/>
      <c r="AF86" s="561"/>
    </row>
    <row r="87" spans="1:32" ht="15" customHeight="1">
      <c r="A87" s="1097" t="s">
        <v>316</v>
      </c>
      <c r="B87" s="1098"/>
      <c r="C87" s="1098"/>
      <c r="D87" s="1098"/>
      <c r="E87" s="1098"/>
      <c r="F87" s="1098"/>
      <c r="G87" s="1098"/>
      <c r="H87" s="1098"/>
      <c r="I87" s="1098"/>
      <c r="J87" s="1098"/>
      <c r="K87" s="1098"/>
      <c r="L87" s="1098"/>
      <c r="M87" s="1098"/>
      <c r="N87" s="1098"/>
      <c r="O87" s="1098"/>
      <c r="P87" s="1098"/>
      <c r="Q87" s="1098"/>
      <c r="R87" s="1098"/>
      <c r="S87" s="1098"/>
      <c r="T87" s="1098"/>
      <c r="U87" s="1098"/>
      <c r="V87" s="1098"/>
      <c r="W87" s="1098"/>
      <c r="X87" s="1098"/>
      <c r="Y87" s="1098"/>
      <c r="Z87" s="1098"/>
      <c r="AA87" s="1098"/>
      <c r="AB87" s="1098"/>
      <c r="AC87" s="1098"/>
      <c r="AD87" s="1098"/>
      <c r="AE87" s="1098"/>
      <c r="AF87" s="1099"/>
    </row>
    <row r="88" spans="1:32" ht="240" customHeight="1">
      <c r="A88" s="1110"/>
      <c r="B88" s="1111"/>
      <c r="C88" s="1111"/>
      <c r="D88" s="1111"/>
      <c r="E88" s="1111"/>
      <c r="F88" s="1111"/>
      <c r="G88" s="1111"/>
      <c r="H88" s="1111"/>
      <c r="I88" s="1111"/>
      <c r="J88" s="1111"/>
      <c r="K88" s="1111"/>
      <c r="L88" s="1111"/>
      <c r="M88" s="1111"/>
      <c r="N88" s="1111"/>
      <c r="O88" s="1111"/>
      <c r="P88" s="1111"/>
      <c r="Q88" s="1111"/>
      <c r="R88" s="1111"/>
      <c r="S88" s="1111"/>
      <c r="T88" s="1111"/>
      <c r="U88" s="1111"/>
      <c r="V88" s="1111"/>
      <c r="W88" s="1111"/>
      <c r="X88" s="1111"/>
      <c r="Y88" s="1111"/>
      <c r="Z88" s="1111"/>
      <c r="AA88" s="1111"/>
      <c r="AB88" s="1111"/>
      <c r="AC88" s="1111"/>
      <c r="AD88" s="1111"/>
      <c r="AE88" s="1111"/>
      <c r="AF88" s="1112"/>
    </row>
    <row r="89" spans="1:32" ht="15" customHeight="1">
      <c r="A89" s="1113"/>
      <c r="B89" s="1114"/>
      <c r="C89" s="1114"/>
      <c r="D89" s="1114"/>
      <c r="E89" s="1114"/>
      <c r="F89" s="1114"/>
      <c r="G89" s="1114"/>
      <c r="H89" s="1114"/>
      <c r="I89" s="1114"/>
      <c r="J89" s="1114"/>
      <c r="K89" s="1114"/>
      <c r="L89" s="1114"/>
      <c r="M89" s="1114"/>
      <c r="N89" s="1114"/>
      <c r="O89" s="1114"/>
      <c r="P89" s="1114"/>
      <c r="Q89" s="1114"/>
      <c r="R89" s="1114"/>
      <c r="S89" s="1114"/>
      <c r="T89" s="1114"/>
      <c r="U89" s="1114"/>
      <c r="V89" s="1114"/>
      <c r="W89" s="1114"/>
      <c r="X89" s="1114"/>
      <c r="Y89" s="1114"/>
      <c r="Z89" s="1114"/>
      <c r="AA89" s="1114"/>
      <c r="AB89" s="1114"/>
      <c r="AC89" s="1114"/>
      <c r="AD89" s="1114"/>
      <c r="AE89" s="1114"/>
      <c r="AF89" s="1115"/>
    </row>
    <row r="90" spans="1:32" ht="9.75" customHeight="1">
      <c r="A90" s="600"/>
      <c r="B90" s="600"/>
      <c r="C90" s="600"/>
      <c r="D90" s="600"/>
      <c r="E90" s="600"/>
      <c r="F90" s="600"/>
      <c r="G90" s="600"/>
      <c r="H90" s="600"/>
      <c r="I90" s="600"/>
      <c r="J90" s="600"/>
      <c r="K90" s="600"/>
      <c r="L90" s="600"/>
      <c r="M90" s="600"/>
      <c r="N90" s="600"/>
      <c r="O90" s="600"/>
      <c r="P90" s="600"/>
      <c r="Q90" s="600"/>
      <c r="R90" s="600"/>
      <c r="S90" s="600"/>
      <c r="T90" s="600"/>
      <c r="U90" s="600"/>
      <c r="V90" s="600"/>
      <c r="W90" s="600"/>
      <c r="X90" s="600"/>
      <c r="Y90" s="600"/>
      <c r="Z90" s="600"/>
      <c r="AA90" s="600"/>
      <c r="AB90" s="600"/>
      <c r="AC90" s="600"/>
      <c r="AD90" s="600"/>
      <c r="AE90" s="600"/>
      <c r="AF90" s="600"/>
    </row>
    <row r="91" spans="1:32" ht="2.25" customHeight="1">
      <c r="A91" s="324"/>
      <c r="B91" s="325"/>
      <c r="C91" s="325"/>
      <c r="D91" s="325"/>
      <c r="E91" s="325"/>
      <c r="F91" s="325"/>
      <c r="G91" s="167"/>
      <c r="H91" s="635"/>
      <c r="I91" s="635"/>
      <c r="J91" s="635"/>
      <c r="K91" s="635"/>
      <c r="L91" s="635"/>
      <c r="M91" s="635"/>
      <c r="N91" s="635"/>
      <c r="O91" s="326"/>
      <c r="P91" s="167"/>
      <c r="Q91" s="325"/>
      <c r="R91" s="327"/>
      <c r="S91" s="327"/>
      <c r="T91" s="327"/>
      <c r="U91" s="328"/>
      <c r="V91" s="328"/>
      <c r="W91" s="328"/>
      <c r="X91" s="328"/>
      <c r="Y91" s="23"/>
      <c r="Z91" s="632"/>
      <c r="AA91" s="632"/>
      <c r="AB91" s="326"/>
      <c r="AC91" s="326"/>
      <c r="AD91" s="326"/>
      <c r="AE91" s="326"/>
      <c r="AF91" s="326"/>
    </row>
    <row r="92" spans="1:32" ht="26.25" customHeight="1">
      <c r="A92" s="1067" t="s">
        <v>805</v>
      </c>
      <c r="B92" s="1067"/>
      <c r="C92" s="1067"/>
      <c r="D92" s="1067"/>
      <c r="E92" s="1067"/>
      <c r="F92" s="1067"/>
      <c r="G92" s="1067"/>
      <c r="H92" s="1067"/>
      <c r="I92" s="1067"/>
      <c r="J92" s="1067"/>
      <c r="K92" s="1067"/>
      <c r="L92" s="1067"/>
      <c r="M92" s="1067"/>
      <c r="N92" s="1067"/>
      <c r="O92" s="1067"/>
      <c r="P92" s="1067"/>
      <c r="Q92" s="1067"/>
      <c r="R92" s="1067"/>
      <c r="S92" s="1067"/>
      <c r="T92" s="1067"/>
      <c r="U92" s="1067"/>
      <c r="V92" s="1067"/>
      <c r="W92" s="1067"/>
      <c r="X92" s="1067"/>
      <c r="Y92" s="1067"/>
      <c r="Z92" s="1067"/>
      <c r="AA92" s="1067"/>
      <c r="AB92" s="1067"/>
      <c r="AC92" s="1067"/>
      <c r="AD92" s="1067"/>
      <c r="AE92" s="1067"/>
      <c r="AF92" s="1067"/>
    </row>
    <row r="93" spans="1:32" ht="12" customHeight="1">
      <c r="A93" s="867" t="s">
        <v>317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559"/>
      <c r="P93" s="559"/>
      <c r="Q93" s="559"/>
      <c r="R93" s="559"/>
      <c r="S93" s="559"/>
      <c r="T93" s="559"/>
      <c r="U93" s="559"/>
      <c r="V93" s="559"/>
      <c r="W93" s="559"/>
      <c r="X93" s="559"/>
      <c r="Y93" s="559"/>
      <c r="Z93" s="559"/>
      <c r="AA93" s="559"/>
      <c r="AB93" s="559"/>
      <c r="AC93" s="559"/>
      <c r="AD93" s="559"/>
      <c r="AE93" s="559"/>
      <c r="AF93" s="559"/>
    </row>
    <row r="94" spans="1:32" ht="2.25" customHeight="1">
      <c r="A94" s="573"/>
      <c r="B94" s="573"/>
      <c r="C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59"/>
      <c r="X94" s="559"/>
      <c r="Y94" s="559"/>
      <c r="Z94" s="559"/>
      <c r="AA94" s="559"/>
      <c r="AB94" s="559"/>
      <c r="AC94" s="559"/>
      <c r="AD94" s="559"/>
      <c r="AE94" s="559"/>
      <c r="AF94" s="559"/>
    </row>
    <row r="95" spans="1:32" ht="39.75" customHeight="1">
      <c r="A95" s="331" t="s">
        <v>5</v>
      </c>
      <c r="B95" s="1177" t="s">
        <v>303</v>
      </c>
      <c r="C95" s="1178"/>
      <c r="D95" s="1178"/>
      <c r="E95" s="1178"/>
      <c r="F95" s="1178"/>
      <c r="G95" s="1178"/>
      <c r="H95" s="1178"/>
      <c r="I95" s="1178"/>
      <c r="J95" s="1178"/>
      <c r="K95" s="1178"/>
      <c r="L95" s="1179"/>
      <c r="M95" s="1180" t="s">
        <v>304</v>
      </c>
      <c r="N95" s="1180"/>
      <c r="O95" s="1180"/>
      <c r="P95" s="1180"/>
      <c r="Q95" s="1180" t="s">
        <v>367</v>
      </c>
      <c r="R95" s="1180"/>
      <c r="S95" s="1180"/>
      <c r="T95" s="1180"/>
      <c r="U95" s="1178" t="s">
        <v>305</v>
      </c>
      <c r="V95" s="1178"/>
      <c r="W95" s="1178"/>
      <c r="X95" s="1178"/>
      <c r="Y95" s="1178"/>
      <c r="Z95" s="1178"/>
      <c r="AA95" s="1178"/>
      <c r="AB95" s="1178"/>
      <c r="AC95" s="1178"/>
      <c r="AD95" s="1178"/>
      <c r="AE95" s="1178"/>
      <c r="AF95" s="1179"/>
    </row>
    <row r="96" spans="1:32" ht="26.25" customHeight="1">
      <c r="A96" s="331" t="s">
        <v>10</v>
      </c>
      <c r="B96" s="1080" t="s">
        <v>309</v>
      </c>
      <c r="C96" s="1081"/>
      <c r="D96" s="1081"/>
      <c r="E96" s="1081"/>
      <c r="F96" s="1081"/>
      <c r="G96" s="1081"/>
      <c r="H96" s="1081"/>
      <c r="I96" s="1081"/>
      <c r="J96" s="1081"/>
      <c r="K96" s="1081"/>
      <c r="L96" s="1082"/>
      <c r="M96" s="1094"/>
      <c r="N96" s="1094"/>
      <c r="O96" s="1094"/>
      <c r="P96" s="1094"/>
      <c r="Q96" s="1079" t="s">
        <v>712</v>
      </c>
      <c r="R96" s="1079"/>
      <c r="S96" s="1079"/>
      <c r="T96" s="1079"/>
      <c r="U96" s="1091"/>
      <c r="V96" s="1092"/>
      <c r="W96" s="1092"/>
      <c r="X96" s="1092"/>
      <c r="Y96" s="1092"/>
      <c r="Z96" s="1092"/>
      <c r="AA96" s="1092"/>
      <c r="AB96" s="1092"/>
      <c r="AC96" s="1092"/>
      <c r="AD96" s="1092"/>
      <c r="AE96" s="1092"/>
      <c r="AF96" s="1093"/>
    </row>
    <row r="97" spans="1:32" ht="26.25" customHeight="1">
      <c r="A97" s="331" t="s">
        <v>12</v>
      </c>
      <c r="B97" s="1080" t="s">
        <v>548</v>
      </c>
      <c r="C97" s="1081"/>
      <c r="D97" s="1081"/>
      <c r="E97" s="1081"/>
      <c r="F97" s="1081"/>
      <c r="G97" s="1081"/>
      <c r="H97" s="1081"/>
      <c r="I97" s="1081"/>
      <c r="J97" s="1081"/>
      <c r="K97" s="1081"/>
      <c r="L97" s="1082"/>
      <c r="M97" s="1094"/>
      <c r="N97" s="1094"/>
      <c r="O97" s="1094"/>
      <c r="P97" s="1094"/>
      <c r="Q97" s="1079" t="s">
        <v>712</v>
      </c>
      <c r="R97" s="1079"/>
      <c r="S97" s="1079"/>
      <c r="T97" s="1079"/>
      <c r="U97" s="1091"/>
      <c r="V97" s="1092"/>
      <c r="W97" s="1092"/>
      <c r="X97" s="1092"/>
      <c r="Y97" s="1092"/>
      <c r="Z97" s="1092"/>
      <c r="AA97" s="1092"/>
      <c r="AB97" s="1092"/>
      <c r="AC97" s="1092"/>
      <c r="AD97" s="1092"/>
      <c r="AE97" s="1092"/>
      <c r="AF97" s="1093"/>
    </row>
    <row r="98" spans="1:32" ht="39" customHeight="1">
      <c r="A98" s="331" t="s">
        <v>9</v>
      </c>
      <c r="B98" s="1080" t="s">
        <v>554</v>
      </c>
      <c r="C98" s="1081"/>
      <c r="D98" s="1081"/>
      <c r="E98" s="1081"/>
      <c r="F98" s="1081"/>
      <c r="G98" s="1081"/>
      <c r="H98" s="1081"/>
      <c r="I98" s="1081"/>
      <c r="J98" s="1081"/>
      <c r="K98" s="1081"/>
      <c r="L98" s="1082"/>
      <c r="M98" s="1094"/>
      <c r="N98" s="1094"/>
      <c r="O98" s="1094"/>
      <c r="P98" s="1094"/>
      <c r="Q98" s="1079" t="s">
        <v>374</v>
      </c>
      <c r="R98" s="1079"/>
      <c r="S98" s="1079"/>
      <c r="T98" s="1079"/>
      <c r="U98" s="1091"/>
      <c r="V98" s="1092"/>
      <c r="W98" s="1092"/>
      <c r="X98" s="1092"/>
      <c r="Y98" s="1092"/>
      <c r="Z98" s="1092"/>
      <c r="AA98" s="1092"/>
      <c r="AB98" s="1092"/>
      <c r="AC98" s="1092"/>
      <c r="AD98" s="1092"/>
      <c r="AE98" s="1092"/>
      <c r="AF98" s="1093"/>
    </row>
    <row r="99" spans="1:32" ht="26.25" customHeight="1">
      <c r="A99" s="331" t="s">
        <v>13</v>
      </c>
      <c r="B99" s="1080" t="s">
        <v>555</v>
      </c>
      <c r="C99" s="1081"/>
      <c r="D99" s="1081"/>
      <c r="E99" s="1081"/>
      <c r="F99" s="1081"/>
      <c r="G99" s="1081"/>
      <c r="H99" s="1081"/>
      <c r="I99" s="1081"/>
      <c r="J99" s="1081"/>
      <c r="K99" s="1081"/>
      <c r="L99" s="1082"/>
      <c r="M99" s="1094"/>
      <c r="N99" s="1094"/>
      <c r="O99" s="1094"/>
      <c r="P99" s="1094"/>
      <c r="Q99" s="1079" t="s">
        <v>374</v>
      </c>
      <c r="R99" s="1079"/>
      <c r="S99" s="1079"/>
      <c r="T99" s="1079"/>
      <c r="U99" s="1091"/>
      <c r="V99" s="1092"/>
      <c r="W99" s="1092"/>
      <c r="X99" s="1092"/>
      <c r="Y99" s="1092"/>
      <c r="Z99" s="1092"/>
      <c r="AA99" s="1092"/>
      <c r="AB99" s="1092"/>
      <c r="AC99" s="1092"/>
      <c r="AD99" s="1092"/>
      <c r="AE99" s="1092"/>
      <c r="AF99" s="1093"/>
    </row>
    <row r="100" spans="1:32" ht="39" customHeight="1">
      <c r="A100" s="331" t="s">
        <v>0</v>
      </c>
      <c r="B100" s="1080" t="s">
        <v>556</v>
      </c>
      <c r="C100" s="1081"/>
      <c r="D100" s="1081"/>
      <c r="E100" s="1081"/>
      <c r="F100" s="1081"/>
      <c r="G100" s="1081"/>
      <c r="H100" s="1081"/>
      <c r="I100" s="1081"/>
      <c r="J100" s="1081"/>
      <c r="K100" s="1081"/>
      <c r="L100" s="1082"/>
      <c r="M100" s="1094"/>
      <c r="N100" s="1094"/>
      <c r="O100" s="1094"/>
      <c r="P100" s="1094"/>
      <c r="Q100" s="1079" t="s">
        <v>374</v>
      </c>
      <c r="R100" s="1079"/>
      <c r="S100" s="1079"/>
      <c r="T100" s="1079"/>
      <c r="U100" s="1091"/>
      <c r="V100" s="1092"/>
      <c r="W100" s="1092"/>
      <c r="X100" s="1092"/>
      <c r="Y100" s="1092"/>
      <c r="Z100" s="1092"/>
      <c r="AA100" s="1092"/>
      <c r="AB100" s="1092"/>
      <c r="AC100" s="1092"/>
      <c r="AD100" s="1092"/>
      <c r="AE100" s="1092"/>
      <c r="AF100" s="1093"/>
    </row>
    <row r="101" spans="1:32" ht="26.25" customHeight="1">
      <c r="A101" s="331" t="s">
        <v>89</v>
      </c>
      <c r="B101" s="1080" t="s">
        <v>549</v>
      </c>
      <c r="C101" s="1081"/>
      <c r="D101" s="1081"/>
      <c r="E101" s="1081"/>
      <c r="F101" s="1081"/>
      <c r="G101" s="1081"/>
      <c r="H101" s="1081"/>
      <c r="I101" s="1081"/>
      <c r="J101" s="1081"/>
      <c r="K101" s="1081"/>
      <c r="L101" s="1082"/>
      <c r="M101" s="1094"/>
      <c r="N101" s="1094"/>
      <c r="O101" s="1094"/>
      <c r="P101" s="1094"/>
      <c r="Q101" s="1079" t="s">
        <v>374</v>
      </c>
      <c r="R101" s="1079"/>
      <c r="S101" s="1079"/>
      <c r="T101" s="1079"/>
      <c r="U101" s="1091"/>
      <c r="V101" s="1092"/>
      <c r="W101" s="1092"/>
      <c r="X101" s="1092"/>
      <c r="Y101" s="1092"/>
      <c r="Z101" s="1092"/>
      <c r="AA101" s="1092"/>
      <c r="AB101" s="1092"/>
      <c r="AC101" s="1092"/>
      <c r="AD101" s="1092"/>
      <c r="AE101" s="1092"/>
      <c r="AF101" s="1093"/>
    </row>
    <row r="102" spans="1:32" ht="26.25" customHeight="1">
      <c r="A102" s="331" t="s">
        <v>90</v>
      </c>
      <c r="B102" s="1080" t="s">
        <v>558</v>
      </c>
      <c r="C102" s="1081"/>
      <c r="D102" s="1081"/>
      <c r="E102" s="1081"/>
      <c r="F102" s="1081"/>
      <c r="G102" s="1081"/>
      <c r="H102" s="1081"/>
      <c r="I102" s="1081"/>
      <c r="J102" s="1081"/>
      <c r="K102" s="1081"/>
      <c r="L102" s="1082"/>
      <c r="M102" s="1094"/>
      <c r="N102" s="1094"/>
      <c r="O102" s="1094"/>
      <c r="P102" s="1094"/>
      <c r="Q102" s="1079" t="s">
        <v>374</v>
      </c>
      <c r="R102" s="1079"/>
      <c r="S102" s="1079"/>
      <c r="T102" s="1079"/>
      <c r="U102" s="1091"/>
      <c r="V102" s="1092"/>
      <c r="W102" s="1092"/>
      <c r="X102" s="1092"/>
      <c r="Y102" s="1092"/>
      <c r="Z102" s="1092"/>
      <c r="AA102" s="1092"/>
      <c r="AB102" s="1092"/>
      <c r="AC102" s="1092"/>
      <c r="AD102" s="1092"/>
      <c r="AE102" s="1092"/>
      <c r="AF102" s="1093"/>
    </row>
    <row r="103" spans="1:32" ht="26.25" customHeight="1">
      <c r="A103" s="331" t="s">
        <v>91</v>
      </c>
      <c r="B103" s="1080" t="s">
        <v>550</v>
      </c>
      <c r="C103" s="1081"/>
      <c r="D103" s="1081"/>
      <c r="E103" s="1081"/>
      <c r="F103" s="1081"/>
      <c r="G103" s="1081"/>
      <c r="H103" s="1081"/>
      <c r="I103" s="1081"/>
      <c r="J103" s="1081"/>
      <c r="K103" s="1081"/>
      <c r="L103" s="1082"/>
      <c r="M103" s="1094"/>
      <c r="N103" s="1094"/>
      <c r="O103" s="1094"/>
      <c r="P103" s="1094"/>
      <c r="Q103" s="1079" t="s">
        <v>357</v>
      </c>
      <c r="R103" s="1079"/>
      <c r="S103" s="1079"/>
      <c r="T103" s="1079"/>
      <c r="U103" s="1091"/>
      <c r="V103" s="1092"/>
      <c r="W103" s="1092"/>
      <c r="X103" s="1092"/>
      <c r="Y103" s="1092"/>
      <c r="Z103" s="1092"/>
      <c r="AA103" s="1092"/>
      <c r="AB103" s="1092"/>
      <c r="AC103" s="1092"/>
      <c r="AD103" s="1092"/>
      <c r="AE103" s="1092"/>
      <c r="AF103" s="1093"/>
    </row>
    <row r="104" spans="1:32" ht="26.25" customHeight="1">
      <c r="A104" s="331" t="s">
        <v>92</v>
      </c>
      <c r="B104" s="1080" t="s">
        <v>560</v>
      </c>
      <c r="C104" s="1081"/>
      <c r="D104" s="1081"/>
      <c r="E104" s="1081"/>
      <c r="F104" s="1081"/>
      <c r="G104" s="1081"/>
      <c r="H104" s="1081"/>
      <c r="I104" s="1081"/>
      <c r="J104" s="1081"/>
      <c r="K104" s="1081"/>
      <c r="L104" s="1082"/>
      <c r="M104" s="1094"/>
      <c r="N104" s="1094"/>
      <c r="O104" s="1094"/>
      <c r="P104" s="1094"/>
      <c r="Q104" s="1079" t="s">
        <v>374</v>
      </c>
      <c r="R104" s="1079"/>
      <c r="S104" s="1079"/>
      <c r="T104" s="1079"/>
      <c r="U104" s="1091"/>
      <c r="V104" s="1092"/>
      <c r="W104" s="1092"/>
      <c r="X104" s="1092"/>
      <c r="Y104" s="1092"/>
      <c r="Z104" s="1092"/>
      <c r="AA104" s="1092"/>
      <c r="AB104" s="1092"/>
      <c r="AC104" s="1092"/>
      <c r="AD104" s="1092"/>
      <c r="AE104" s="1092"/>
      <c r="AF104" s="1093"/>
    </row>
    <row r="105" spans="1:32" ht="26.25" customHeight="1">
      <c r="A105" s="331" t="s">
        <v>93</v>
      </c>
      <c r="B105" s="1080" t="s">
        <v>561</v>
      </c>
      <c r="C105" s="1081"/>
      <c r="D105" s="1081"/>
      <c r="E105" s="1081"/>
      <c r="F105" s="1081"/>
      <c r="G105" s="1081"/>
      <c r="H105" s="1081"/>
      <c r="I105" s="1081"/>
      <c r="J105" s="1081"/>
      <c r="K105" s="1081"/>
      <c r="L105" s="1082"/>
      <c r="M105" s="1094"/>
      <c r="N105" s="1094"/>
      <c r="O105" s="1094"/>
      <c r="P105" s="1094"/>
      <c r="Q105" s="1079" t="s">
        <v>713</v>
      </c>
      <c r="R105" s="1079"/>
      <c r="S105" s="1079"/>
      <c r="T105" s="1079"/>
      <c r="U105" s="1091"/>
      <c r="V105" s="1092"/>
      <c r="W105" s="1092"/>
      <c r="X105" s="1092"/>
      <c r="Y105" s="1092"/>
      <c r="Z105" s="1092"/>
      <c r="AA105" s="1092"/>
      <c r="AB105" s="1092"/>
      <c r="AC105" s="1092"/>
      <c r="AD105" s="1092"/>
      <c r="AE105" s="1092"/>
      <c r="AF105" s="1093"/>
    </row>
    <row r="106" spans="1:32" ht="26.25" customHeight="1">
      <c r="A106" s="331" t="s">
        <v>94</v>
      </c>
      <c r="B106" s="1080" t="s">
        <v>551</v>
      </c>
      <c r="C106" s="1081"/>
      <c r="D106" s="1081"/>
      <c r="E106" s="1081"/>
      <c r="F106" s="1081"/>
      <c r="G106" s="1081"/>
      <c r="H106" s="1081"/>
      <c r="I106" s="1081"/>
      <c r="J106" s="1081"/>
      <c r="K106" s="1081"/>
      <c r="L106" s="1082"/>
      <c r="M106" s="1094"/>
      <c r="N106" s="1094"/>
      <c r="O106" s="1094"/>
      <c r="P106" s="1094"/>
      <c r="Q106" s="1079" t="s">
        <v>374</v>
      </c>
      <c r="R106" s="1079"/>
      <c r="S106" s="1079"/>
      <c r="T106" s="1079"/>
      <c r="U106" s="1091"/>
      <c r="V106" s="1092"/>
      <c r="W106" s="1092"/>
      <c r="X106" s="1092"/>
      <c r="Y106" s="1092"/>
      <c r="Z106" s="1092"/>
      <c r="AA106" s="1092"/>
      <c r="AB106" s="1092"/>
      <c r="AC106" s="1092"/>
      <c r="AD106" s="1092"/>
      <c r="AE106" s="1092"/>
      <c r="AF106" s="1093"/>
    </row>
    <row r="107" spans="1:32" ht="26.25" customHeight="1">
      <c r="A107" s="331" t="s">
        <v>95</v>
      </c>
      <c r="B107" s="1080" t="s">
        <v>552</v>
      </c>
      <c r="C107" s="1081"/>
      <c r="D107" s="1081"/>
      <c r="E107" s="1081"/>
      <c r="F107" s="1081"/>
      <c r="G107" s="1081"/>
      <c r="H107" s="1081"/>
      <c r="I107" s="1081"/>
      <c r="J107" s="1081"/>
      <c r="K107" s="1081"/>
      <c r="L107" s="1082"/>
      <c r="M107" s="1094"/>
      <c r="N107" s="1094"/>
      <c r="O107" s="1094"/>
      <c r="P107" s="1094"/>
      <c r="Q107" s="1079" t="s">
        <v>374</v>
      </c>
      <c r="R107" s="1079"/>
      <c r="S107" s="1079"/>
      <c r="T107" s="1079"/>
      <c r="U107" s="1091"/>
      <c r="V107" s="1092"/>
      <c r="W107" s="1092"/>
      <c r="X107" s="1092"/>
      <c r="Y107" s="1092"/>
      <c r="Z107" s="1092"/>
      <c r="AA107" s="1092"/>
      <c r="AB107" s="1092"/>
      <c r="AC107" s="1092"/>
      <c r="AD107" s="1092"/>
      <c r="AE107" s="1092"/>
      <c r="AF107" s="1093"/>
    </row>
    <row r="108" spans="1:32" ht="26.25" customHeight="1">
      <c r="A108" s="331" t="s">
        <v>96</v>
      </c>
      <c r="B108" s="1080" t="s">
        <v>562</v>
      </c>
      <c r="C108" s="1081"/>
      <c r="D108" s="1081"/>
      <c r="E108" s="1081"/>
      <c r="F108" s="1081"/>
      <c r="G108" s="1081"/>
      <c r="H108" s="1081"/>
      <c r="I108" s="1081"/>
      <c r="J108" s="1081"/>
      <c r="K108" s="1081"/>
      <c r="L108" s="1082"/>
      <c r="M108" s="1094"/>
      <c r="N108" s="1094"/>
      <c r="O108" s="1094"/>
      <c r="P108" s="1094"/>
      <c r="Q108" s="1079" t="s">
        <v>374</v>
      </c>
      <c r="R108" s="1079"/>
      <c r="S108" s="1079"/>
      <c r="T108" s="1079"/>
      <c r="U108" s="1091"/>
      <c r="V108" s="1092"/>
      <c r="W108" s="1092"/>
      <c r="X108" s="1092"/>
      <c r="Y108" s="1092"/>
      <c r="Z108" s="1092"/>
      <c r="AA108" s="1092"/>
      <c r="AB108" s="1092"/>
      <c r="AC108" s="1092"/>
      <c r="AD108" s="1092"/>
      <c r="AE108" s="1092"/>
      <c r="AF108" s="1093"/>
    </row>
    <row r="109" spans="1:32" ht="26.25" customHeight="1">
      <c r="A109" s="331" t="s">
        <v>97</v>
      </c>
      <c r="B109" s="1080" t="s">
        <v>553</v>
      </c>
      <c r="C109" s="1081"/>
      <c r="D109" s="1081"/>
      <c r="E109" s="1081"/>
      <c r="F109" s="1081"/>
      <c r="G109" s="1081"/>
      <c r="H109" s="1081"/>
      <c r="I109" s="1081"/>
      <c r="J109" s="1081"/>
      <c r="K109" s="1081"/>
      <c r="L109" s="1082"/>
      <c r="M109" s="1094"/>
      <c r="N109" s="1094"/>
      <c r="O109" s="1094"/>
      <c r="P109" s="1094"/>
      <c r="Q109" s="1079" t="s">
        <v>357</v>
      </c>
      <c r="R109" s="1079"/>
      <c r="S109" s="1079"/>
      <c r="T109" s="1079"/>
      <c r="U109" s="1091"/>
      <c r="V109" s="1092"/>
      <c r="W109" s="1092"/>
      <c r="X109" s="1092"/>
      <c r="Y109" s="1092"/>
      <c r="Z109" s="1092"/>
      <c r="AA109" s="1092"/>
      <c r="AB109" s="1092"/>
      <c r="AC109" s="1092"/>
      <c r="AD109" s="1092"/>
      <c r="AE109" s="1092"/>
      <c r="AF109" s="1093"/>
    </row>
    <row r="110" spans="1:32" ht="26.25" customHeight="1">
      <c r="A110" s="331" t="s">
        <v>98</v>
      </c>
      <c r="B110" s="1080" t="s">
        <v>563</v>
      </c>
      <c r="C110" s="1081"/>
      <c r="D110" s="1081"/>
      <c r="E110" s="1081"/>
      <c r="F110" s="1081"/>
      <c r="G110" s="1081"/>
      <c r="H110" s="1081"/>
      <c r="I110" s="1081"/>
      <c r="J110" s="1081"/>
      <c r="K110" s="1081"/>
      <c r="L110" s="1082"/>
      <c r="M110" s="1094"/>
      <c r="N110" s="1094"/>
      <c r="O110" s="1094"/>
      <c r="P110" s="1094"/>
      <c r="Q110" s="1079" t="s">
        <v>374</v>
      </c>
      <c r="R110" s="1079"/>
      <c r="S110" s="1079"/>
      <c r="T110" s="1079"/>
      <c r="U110" s="1091"/>
      <c r="V110" s="1092"/>
      <c r="W110" s="1092"/>
      <c r="X110" s="1092"/>
      <c r="Y110" s="1092"/>
      <c r="Z110" s="1092"/>
      <c r="AA110" s="1092"/>
      <c r="AB110" s="1092"/>
      <c r="AC110" s="1092"/>
      <c r="AD110" s="1092"/>
      <c r="AE110" s="1092"/>
      <c r="AF110" s="1093"/>
    </row>
    <row r="111" spans="1:32" ht="45" customHeight="1">
      <c r="A111" s="331" t="s">
        <v>99</v>
      </c>
      <c r="B111" s="1080" t="s">
        <v>714</v>
      </c>
      <c r="C111" s="1081"/>
      <c r="D111" s="1081"/>
      <c r="E111" s="1081"/>
      <c r="F111" s="1081"/>
      <c r="G111" s="1081"/>
      <c r="H111" s="1081"/>
      <c r="I111" s="1081"/>
      <c r="J111" s="1081"/>
      <c r="K111" s="1081"/>
      <c r="L111" s="1082"/>
      <c r="M111" s="1094"/>
      <c r="N111" s="1094"/>
      <c r="O111" s="1094"/>
      <c r="P111" s="1094"/>
      <c r="Q111" s="1079" t="s">
        <v>374</v>
      </c>
      <c r="R111" s="1079"/>
      <c r="S111" s="1079"/>
      <c r="T111" s="1079"/>
      <c r="U111" s="1091"/>
      <c r="V111" s="1092"/>
      <c r="W111" s="1092"/>
      <c r="X111" s="1092"/>
      <c r="Y111" s="1092"/>
      <c r="Z111" s="1092"/>
      <c r="AA111" s="1092"/>
      <c r="AB111" s="1092"/>
      <c r="AC111" s="1092"/>
      <c r="AD111" s="1092"/>
      <c r="AE111" s="1092"/>
      <c r="AF111" s="1093"/>
    </row>
    <row r="112" spans="1:32" ht="26.25" customHeight="1">
      <c r="A112" s="331" t="s">
        <v>100</v>
      </c>
      <c r="B112" s="1080" t="s">
        <v>564</v>
      </c>
      <c r="C112" s="1081"/>
      <c r="D112" s="1081"/>
      <c r="E112" s="1081"/>
      <c r="F112" s="1081"/>
      <c r="G112" s="1081"/>
      <c r="H112" s="1081"/>
      <c r="I112" s="1081"/>
      <c r="J112" s="1081"/>
      <c r="K112" s="1081"/>
      <c r="L112" s="1082"/>
      <c r="M112" s="1094"/>
      <c r="N112" s="1094"/>
      <c r="O112" s="1094"/>
      <c r="P112" s="1094"/>
      <c r="Q112" s="1079" t="s">
        <v>374</v>
      </c>
      <c r="R112" s="1079"/>
      <c r="S112" s="1079"/>
      <c r="T112" s="1079"/>
      <c r="U112" s="1091"/>
      <c r="V112" s="1092"/>
      <c r="W112" s="1092"/>
      <c r="X112" s="1092"/>
      <c r="Y112" s="1092"/>
      <c r="Z112" s="1092"/>
      <c r="AA112" s="1092"/>
      <c r="AB112" s="1092"/>
      <c r="AC112" s="1092"/>
      <c r="AD112" s="1092"/>
      <c r="AE112" s="1092"/>
      <c r="AF112" s="1093"/>
    </row>
    <row r="113" spans="1:34" ht="37.5" customHeight="1">
      <c r="A113" s="331" t="s">
        <v>101</v>
      </c>
      <c r="B113" s="1080" t="s">
        <v>782</v>
      </c>
      <c r="C113" s="1081"/>
      <c r="D113" s="1081"/>
      <c r="E113" s="1081"/>
      <c r="F113" s="1081"/>
      <c r="G113" s="1081"/>
      <c r="H113" s="1081"/>
      <c r="I113" s="1081"/>
      <c r="J113" s="1081"/>
      <c r="K113" s="1081"/>
      <c r="L113" s="1082"/>
      <c r="M113" s="1094"/>
      <c r="N113" s="1094"/>
      <c r="O113" s="1094"/>
      <c r="P113" s="1094"/>
      <c r="Q113" s="1079" t="s">
        <v>713</v>
      </c>
      <c r="R113" s="1079"/>
      <c r="S113" s="1079"/>
      <c r="T113" s="1079"/>
      <c r="U113" s="1091"/>
      <c r="V113" s="1092"/>
      <c r="W113" s="1092"/>
      <c r="X113" s="1092"/>
      <c r="Y113" s="1092"/>
      <c r="Z113" s="1092"/>
      <c r="AA113" s="1092"/>
      <c r="AB113" s="1092"/>
      <c r="AC113" s="1092"/>
      <c r="AD113" s="1092"/>
      <c r="AE113" s="1092"/>
      <c r="AF113" s="1093"/>
    </row>
    <row r="114" spans="1:34" ht="37.5" customHeight="1">
      <c r="A114" s="331" t="s">
        <v>193</v>
      </c>
      <c r="B114" s="1080" t="s">
        <v>781</v>
      </c>
      <c r="C114" s="1081"/>
      <c r="D114" s="1081"/>
      <c r="E114" s="1081"/>
      <c r="F114" s="1081"/>
      <c r="G114" s="1081"/>
      <c r="H114" s="1081"/>
      <c r="I114" s="1081"/>
      <c r="J114" s="1081"/>
      <c r="K114" s="1081"/>
      <c r="L114" s="1082"/>
      <c r="M114" s="1094"/>
      <c r="N114" s="1094"/>
      <c r="O114" s="1094"/>
      <c r="P114" s="1094"/>
      <c r="Q114" s="1079" t="s">
        <v>713</v>
      </c>
      <c r="R114" s="1079"/>
      <c r="S114" s="1079"/>
      <c r="T114" s="1079"/>
      <c r="U114" s="1091"/>
      <c r="V114" s="1092"/>
      <c r="W114" s="1092"/>
      <c r="X114" s="1092"/>
      <c r="Y114" s="1092"/>
      <c r="Z114" s="1092"/>
      <c r="AA114" s="1092"/>
      <c r="AB114" s="1092"/>
      <c r="AC114" s="1092"/>
      <c r="AD114" s="1092"/>
      <c r="AE114" s="1092"/>
      <c r="AF114" s="1093"/>
    </row>
    <row r="115" spans="1:34" ht="36.75" customHeight="1">
      <c r="A115" s="331" t="s">
        <v>616</v>
      </c>
      <c r="B115" s="1080" t="s">
        <v>559</v>
      </c>
      <c r="C115" s="1081"/>
      <c r="D115" s="1081"/>
      <c r="E115" s="1081"/>
      <c r="F115" s="1081"/>
      <c r="G115" s="1081"/>
      <c r="H115" s="1081"/>
      <c r="I115" s="1081"/>
      <c r="J115" s="1081"/>
      <c r="K115" s="1081"/>
      <c r="L115" s="1082"/>
      <c r="M115" s="1200"/>
      <c r="N115" s="1200"/>
      <c r="O115" s="1200"/>
      <c r="P115" s="1200"/>
      <c r="Q115" s="1201" t="s">
        <v>713</v>
      </c>
      <c r="R115" s="1201"/>
      <c r="S115" s="1201"/>
      <c r="T115" s="1201"/>
      <c r="U115" s="1202"/>
      <c r="V115" s="1203"/>
      <c r="W115" s="1203"/>
      <c r="X115" s="1203"/>
      <c r="Y115" s="1203"/>
      <c r="Z115" s="1203"/>
      <c r="AA115" s="1203"/>
      <c r="AB115" s="1203"/>
      <c r="AC115" s="1203"/>
      <c r="AD115" s="1203"/>
      <c r="AE115" s="1203"/>
      <c r="AF115" s="1204"/>
    </row>
    <row r="116" spans="1:34" ht="43.5" customHeight="1">
      <c r="A116" s="331" t="s">
        <v>776</v>
      </c>
      <c r="B116" s="1080" t="s">
        <v>557</v>
      </c>
      <c r="C116" s="1081"/>
      <c r="D116" s="1081"/>
      <c r="E116" s="1081"/>
      <c r="F116" s="1081"/>
      <c r="G116" s="1081"/>
      <c r="H116" s="1081"/>
      <c r="I116" s="1081"/>
      <c r="J116" s="1081"/>
      <c r="K116" s="1081"/>
      <c r="L116" s="1082"/>
      <c r="M116" s="1200"/>
      <c r="N116" s="1200"/>
      <c r="O116" s="1200"/>
      <c r="P116" s="1200"/>
      <c r="Q116" s="1201" t="s">
        <v>374</v>
      </c>
      <c r="R116" s="1201"/>
      <c r="S116" s="1201"/>
      <c r="T116" s="1201"/>
      <c r="U116" s="1202"/>
      <c r="V116" s="1203"/>
      <c r="W116" s="1203"/>
      <c r="X116" s="1203"/>
      <c r="Y116" s="1203"/>
      <c r="Z116" s="1203"/>
      <c r="AA116" s="1203"/>
      <c r="AB116" s="1203"/>
      <c r="AC116" s="1203"/>
      <c r="AD116" s="1203"/>
      <c r="AE116" s="1203"/>
      <c r="AF116" s="1204"/>
    </row>
    <row r="117" spans="1:34" ht="26.25" customHeight="1">
      <c r="A117" s="331" t="s">
        <v>777</v>
      </c>
      <c r="B117" s="1080" t="s">
        <v>779</v>
      </c>
      <c r="C117" s="1081"/>
      <c r="D117" s="1081"/>
      <c r="E117" s="1081"/>
      <c r="F117" s="1081"/>
      <c r="G117" s="1081"/>
      <c r="H117" s="1081"/>
      <c r="I117" s="1081"/>
      <c r="J117" s="1081"/>
      <c r="K117" s="1081"/>
      <c r="L117" s="1082"/>
      <c r="M117" s="1200"/>
      <c r="N117" s="1200"/>
      <c r="O117" s="1200"/>
      <c r="P117" s="1200"/>
      <c r="Q117" s="1201" t="s">
        <v>783</v>
      </c>
      <c r="R117" s="1201"/>
      <c r="S117" s="1201"/>
      <c r="T117" s="1201"/>
      <c r="U117" s="1202"/>
      <c r="V117" s="1203"/>
      <c r="W117" s="1203"/>
      <c r="X117" s="1203"/>
      <c r="Y117" s="1203"/>
      <c r="Z117" s="1203"/>
      <c r="AA117" s="1203"/>
      <c r="AB117" s="1203"/>
      <c r="AC117" s="1203"/>
      <c r="AD117" s="1203"/>
      <c r="AE117" s="1203"/>
      <c r="AF117" s="1204"/>
    </row>
    <row r="118" spans="1:34" ht="26.25" customHeight="1">
      <c r="A118" s="336" t="s">
        <v>778</v>
      </c>
      <c r="B118" s="1080" t="s">
        <v>780</v>
      </c>
      <c r="C118" s="1081"/>
      <c r="D118" s="1081"/>
      <c r="E118" s="1081"/>
      <c r="F118" s="1081"/>
      <c r="G118" s="1081"/>
      <c r="H118" s="1081"/>
      <c r="I118" s="1081"/>
      <c r="J118" s="1081"/>
      <c r="K118" s="1081"/>
      <c r="L118" s="1082"/>
      <c r="M118" s="1200"/>
      <c r="N118" s="1200"/>
      <c r="O118" s="1200"/>
      <c r="P118" s="1200"/>
      <c r="Q118" s="1201" t="s">
        <v>713</v>
      </c>
      <c r="R118" s="1201"/>
      <c r="S118" s="1201"/>
      <c r="T118" s="1201"/>
      <c r="U118" s="1202"/>
      <c r="V118" s="1203"/>
      <c r="W118" s="1203"/>
      <c r="X118" s="1203"/>
      <c r="Y118" s="1203"/>
      <c r="Z118" s="1203"/>
      <c r="AA118" s="1203"/>
      <c r="AB118" s="1203"/>
      <c r="AC118" s="1203"/>
      <c r="AD118" s="1203"/>
      <c r="AE118" s="1203"/>
      <c r="AF118" s="1204"/>
    </row>
    <row r="119" spans="1:34" ht="9.75" customHeight="1">
      <c r="A119" s="601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4"/>
      <c r="P119" s="334"/>
      <c r="Q119" s="334"/>
      <c r="R119" s="334"/>
      <c r="S119" s="333"/>
      <c r="T119" s="333"/>
      <c r="U119" s="333"/>
      <c r="V119" s="333"/>
      <c r="W119" s="623"/>
      <c r="X119" s="623"/>
      <c r="Y119" s="623"/>
      <c r="Z119" s="623"/>
      <c r="AA119" s="576"/>
      <c r="AB119" s="576"/>
      <c r="AC119" s="576"/>
      <c r="AD119" s="576"/>
      <c r="AE119" s="576"/>
      <c r="AF119" s="576"/>
    </row>
    <row r="120" spans="1:34" ht="11.25" customHeight="1">
      <c r="A120" s="1096" t="s">
        <v>325</v>
      </c>
      <c r="B120" s="1096"/>
      <c r="C120" s="1096"/>
      <c r="D120" s="1096"/>
      <c r="E120" s="1096"/>
      <c r="F120" s="1096"/>
      <c r="G120" s="1096"/>
      <c r="H120" s="1096"/>
      <c r="I120" s="1096"/>
      <c r="J120" s="1096"/>
      <c r="K120" s="1096"/>
      <c r="L120" s="1096"/>
      <c r="M120" s="1096"/>
      <c r="N120" s="677"/>
      <c r="O120" s="334"/>
      <c r="P120" s="334"/>
      <c r="Q120" s="334"/>
      <c r="R120" s="334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</row>
    <row r="121" spans="1:34" ht="39.75" customHeight="1">
      <c r="A121" s="336" t="s">
        <v>5</v>
      </c>
      <c r="B121" s="1177" t="s">
        <v>303</v>
      </c>
      <c r="C121" s="1178"/>
      <c r="D121" s="1178"/>
      <c r="E121" s="1178"/>
      <c r="F121" s="1178"/>
      <c r="G121" s="1178"/>
      <c r="H121" s="1178"/>
      <c r="I121" s="1178"/>
      <c r="J121" s="1178"/>
      <c r="K121" s="1178"/>
      <c r="L121" s="1179"/>
      <c r="M121" s="1180" t="s">
        <v>304</v>
      </c>
      <c r="N121" s="1180"/>
      <c r="O121" s="1180"/>
      <c r="P121" s="1180"/>
      <c r="Q121" s="1180" t="s">
        <v>367</v>
      </c>
      <c r="R121" s="1180"/>
      <c r="S121" s="1180"/>
      <c r="T121" s="1180"/>
      <c r="U121" s="1178" t="s">
        <v>305</v>
      </c>
      <c r="V121" s="1178"/>
      <c r="W121" s="1178"/>
      <c r="X121" s="1178"/>
      <c r="Y121" s="1178"/>
      <c r="Z121" s="1178"/>
      <c r="AA121" s="1178"/>
      <c r="AB121" s="1178"/>
      <c r="AC121" s="1178"/>
      <c r="AD121" s="1178"/>
      <c r="AE121" s="1178"/>
      <c r="AF121" s="1179"/>
    </row>
    <row r="122" spans="1:34" s="335" customFormat="1" ht="26.25" customHeight="1">
      <c r="A122" s="331" t="s">
        <v>10</v>
      </c>
      <c r="B122" s="1091"/>
      <c r="C122" s="1092"/>
      <c r="D122" s="1092"/>
      <c r="E122" s="1092"/>
      <c r="F122" s="1092"/>
      <c r="G122" s="1092"/>
      <c r="H122" s="1092"/>
      <c r="I122" s="1092"/>
      <c r="J122" s="1092"/>
      <c r="K122" s="1092"/>
      <c r="L122" s="1093"/>
      <c r="M122" s="1094"/>
      <c r="N122" s="1094"/>
      <c r="O122" s="1094"/>
      <c r="P122" s="1094"/>
      <c r="Q122" s="1147"/>
      <c r="R122" s="1147"/>
      <c r="S122" s="1147"/>
      <c r="T122" s="1147"/>
      <c r="U122" s="1091"/>
      <c r="V122" s="1092"/>
      <c r="W122" s="1092"/>
      <c r="X122" s="1092"/>
      <c r="Y122" s="1092"/>
      <c r="Z122" s="1092"/>
      <c r="AA122" s="1092"/>
      <c r="AB122" s="1092"/>
      <c r="AC122" s="1092"/>
      <c r="AD122" s="1092"/>
      <c r="AE122" s="1092"/>
      <c r="AF122" s="1093"/>
      <c r="AG122" s="189"/>
      <c r="AH122" s="189"/>
    </row>
    <row r="123" spans="1:34" s="335" customFormat="1" ht="26.25" customHeight="1">
      <c r="A123" s="331" t="s">
        <v>12</v>
      </c>
      <c r="B123" s="1091"/>
      <c r="C123" s="1092"/>
      <c r="D123" s="1092"/>
      <c r="E123" s="1092"/>
      <c r="F123" s="1092"/>
      <c r="G123" s="1092"/>
      <c r="H123" s="1092"/>
      <c r="I123" s="1092"/>
      <c r="J123" s="1092"/>
      <c r="K123" s="1092"/>
      <c r="L123" s="1093"/>
      <c r="M123" s="1094"/>
      <c r="N123" s="1094"/>
      <c r="O123" s="1094"/>
      <c r="P123" s="1094"/>
      <c r="Q123" s="1147"/>
      <c r="R123" s="1147"/>
      <c r="S123" s="1147"/>
      <c r="T123" s="1147"/>
      <c r="U123" s="1091"/>
      <c r="V123" s="1092"/>
      <c r="W123" s="1092"/>
      <c r="X123" s="1092"/>
      <c r="Y123" s="1092"/>
      <c r="Z123" s="1092"/>
      <c r="AA123" s="1092"/>
      <c r="AB123" s="1092"/>
      <c r="AC123" s="1092"/>
      <c r="AD123" s="1092"/>
      <c r="AE123" s="1092"/>
      <c r="AF123" s="1093"/>
      <c r="AG123" s="189"/>
      <c r="AH123" s="189"/>
    </row>
    <row r="124" spans="1:34" s="335" customFormat="1" ht="26.25" customHeight="1">
      <c r="A124" s="710" t="s">
        <v>6</v>
      </c>
      <c r="B124" s="1091"/>
      <c r="C124" s="1092"/>
      <c r="D124" s="1092"/>
      <c r="E124" s="1092"/>
      <c r="F124" s="1092"/>
      <c r="G124" s="1092"/>
      <c r="H124" s="1092"/>
      <c r="I124" s="1092"/>
      <c r="J124" s="1092"/>
      <c r="K124" s="1092"/>
      <c r="L124" s="1093"/>
      <c r="M124" s="1094"/>
      <c r="N124" s="1094"/>
      <c r="O124" s="1094"/>
      <c r="P124" s="1094"/>
      <c r="Q124" s="1147"/>
      <c r="R124" s="1147"/>
      <c r="S124" s="1147"/>
      <c r="T124" s="1147"/>
      <c r="U124" s="1091"/>
      <c r="V124" s="1092"/>
      <c r="W124" s="1092"/>
      <c r="X124" s="1092"/>
      <c r="Y124" s="1092"/>
      <c r="Z124" s="1092"/>
      <c r="AA124" s="1092"/>
      <c r="AB124" s="1092"/>
      <c r="AC124" s="1092"/>
      <c r="AD124" s="1092"/>
      <c r="AE124" s="1092"/>
      <c r="AF124" s="1093"/>
      <c r="AG124" s="657"/>
      <c r="AH124" s="657"/>
    </row>
    <row r="125" spans="1:34" s="335" customFormat="1" ht="11.25" customHeight="1">
      <c r="A125" s="569"/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332"/>
      <c r="N125" s="332"/>
      <c r="O125" s="332"/>
      <c r="P125" s="332"/>
      <c r="Q125" s="583"/>
      <c r="R125" s="583"/>
      <c r="S125" s="583"/>
      <c r="T125" s="58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603"/>
      <c r="AE125" s="603"/>
      <c r="AF125" s="603"/>
      <c r="AG125" s="189"/>
      <c r="AH125" s="831" t="s">
        <v>894</v>
      </c>
    </row>
    <row r="126" spans="1:34" s="189" customFormat="1" ht="5.25" customHeight="1">
      <c r="A126" s="602"/>
      <c r="B126" s="602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171"/>
      <c r="AA126" s="171"/>
      <c r="AB126" s="171"/>
      <c r="AC126" s="171"/>
      <c r="AD126" s="632"/>
      <c r="AE126" s="632"/>
      <c r="AF126" s="632"/>
      <c r="AH126" s="824"/>
    </row>
    <row r="127" spans="1:34" ht="15" customHeight="1">
      <c r="A127" s="1103" t="s">
        <v>326</v>
      </c>
      <c r="B127" s="1103"/>
      <c r="C127" s="1090" t="s">
        <v>372</v>
      </c>
      <c r="D127" s="1090"/>
      <c r="E127" s="1090"/>
      <c r="F127" s="1090"/>
      <c r="G127" s="1090"/>
      <c r="H127" s="1090"/>
      <c r="I127" s="1090"/>
      <c r="J127" s="1090"/>
      <c r="K127" s="1090"/>
      <c r="L127" s="1090"/>
      <c r="M127" s="1090"/>
      <c r="N127" s="1090"/>
      <c r="O127" s="1090"/>
      <c r="P127" s="1090"/>
      <c r="Q127" s="1090"/>
      <c r="R127" s="1090"/>
      <c r="S127" s="1090"/>
      <c r="T127" s="1090"/>
      <c r="U127" s="1090"/>
      <c r="V127" s="1090"/>
      <c r="W127" s="1090"/>
      <c r="X127" s="1090"/>
      <c r="Y127" s="1090"/>
      <c r="Z127" s="1090"/>
      <c r="AA127" s="1090"/>
      <c r="AB127" s="1090"/>
      <c r="AC127" s="1090"/>
      <c r="AD127" s="1090"/>
      <c r="AE127" s="1090"/>
      <c r="AF127" s="1090"/>
      <c r="AH127" s="839" t="s">
        <v>895</v>
      </c>
    </row>
    <row r="128" spans="1:34" ht="6" customHeight="1">
      <c r="A128" s="1089" t="s">
        <v>327</v>
      </c>
      <c r="B128" s="1089"/>
      <c r="C128" s="1090" t="s">
        <v>700</v>
      </c>
      <c r="D128" s="1090"/>
      <c r="E128" s="1090"/>
      <c r="F128" s="1090"/>
      <c r="G128" s="1090"/>
      <c r="H128" s="1090"/>
      <c r="I128" s="1090"/>
      <c r="J128" s="1090"/>
      <c r="K128" s="1090"/>
      <c r="L128" s="1090"/>
      <c r="M128" s="1090"/>
      <c r="N128" s="1090"/>
      <c r="O128" s="1090"/>
      <c r="P128" s="1090"/>
      <c r="Q128" s="1090"/>
      <c r="R128" s="1090"/>
      <c r="S128" s="1090"/>
      <c r="T128" s="1090"/>
      <c r="U128" s="1090"/>
      <c r="V128" s="1090"/>
      <c r="W128" s="1090"/>
      <c r="X128" s="1090"/>
      <c r="Y128" s="1090"/>
      <c r="Z128" s="771"/>
      <c r="AA128" s="556"/>
      <c r="AB128" s="556"/>
      <c r="AC128" s="556"/>
      <c r="AD128" s="556"/>
      <c r="AE128" s="556"/>
      <c r="AF128" s="556"/>
      <c r="AH128" s="824"/>
    </row>
    <row r="129" spans="1:34" ht="15" customHeight="1">
      <c r="A129" s="1089"/>
      <c r="B129" s="1089"/>
      <c r="C129" s="1090"/>
      <c r="D129" s="1090"/>
      <c r="E129" s="1090"/>
      <c r="F129" s="1090"/>
      <c r="G129" s="1090"/>
      <c r="H129" s="1090"/>
      <c r="I129" s="1090"/>
      <c r="J129" s="1090"/>
      <c r="K129" s="1090"/>
      <c r="L129" s="1090"/>
      <c r="M129" s="1090"/>
      <c r="N129" s="1090"/>
      <c r="O129" s="1090"/>
      <c r="P129" s="1090"/>
      <c r="Q129" s="1090"/>
      <c r="R129" s="1090"/>
      <c r="S129" s="1090"/>
      <c r="T129" s="1090"/>
      <c r="U129" s="1090"/>
      <c r="V129" s="1090"/>
      <c r="W129" s="1090"/>
      <c r="X129" s="1090"/>
      <c r="Y129" s="1090"/>
      <c r="Z129" s="771"/>
      <c r="AA129" s="712"/>
      <c r="AB129" s="712"/>
      <c r="AC129" s="338" t="s">
        <v>236</v>
      </c>
      <c r="AD129" s="712"/>
      <c r="AE129" s="712"/>
      <c r="AF129" s="557"/>
      <c r="AH129" s="824"/>
    </row>
    <row r="130" spans="1:34" ht="6" customHeight="1">
      <c r="A130" s="1089"/>
      <c r="B130" s="1089"/>
      <c r="C130" s="1090"/>
      <c r="D130" s="1090"/>
      <c r="E130" s="1090"/>
      <c r="F130" s="1090"/>
      <c r="G130" s="1090"/>
      <c r="H130" s="1090"/>
      <c r="I130" s="1090"/>
      <c r="J130" s="1090"/>
      <c r="K130" s="1090"/>
      <c r="L130" s="1090"/>
      <c r="M130" s="1090"/>
      <c r="N130" s="1090"/>
      <c r="O130" s="1090"/>
      <c r="P130" s="1090"/>
      <c r="Q130" s="1090"/>
      <c r="R130" s="1090"/>
      <c r="S130" s="1090"/>
      <c r="T130" s="1090"/>
      <c r="U130" s="1090"/>
      <c r="V130" s="1090"/>
      <c r="W130" s="1090"/>
      <c r="X130" s="1090"/>
      <c r="Y130" s="1090"/>
      <c r="Z130" s="771"/>
      <c r="AA130" s="339"/>
      <c r="AB130" s="339"/>
      <c r="AC130" s="339"/>
      <c r="AD130" s="557"/>
      <c r="AE130" s="557"/>
      <c r="AF130" s="557"/>
      <c r="AH130" s="824"/>
    </row>
    <row r="131" spans="1:34" ht="6" customHeight="1">
      <c r="A131" s="1089" t="s">
        <v>328</v>
      </c>
      <c r="B131" s="1089"/>
      <c r="C131" s="1090" t="s">
        <v>701</v>
      </c>
      <c r="D131" s="1090"/>
      <c r="E131" s="1090"/>
      <c r="F131" s="1090"/>
      <c r="G131" s="1090"/>
      <c r="H131" s="1090"/>
      <c r="I131" s="1090"/>
      <c r="J131" s="1090"/>
      <c r="K131" s="1090"/>
      <c r="L131" s="1090"/>
      <c r="M131" s="1090"/>
      <c r="N131" s="1090"/>
      <c r="O131" s="1090"/>
      <c r="P131" s="1090"/>
      <c r="Q131" s="1090"/>
      <c r="R131" s="1090"/>
      <c r="S131" s="1090"/>
      <c r="T131" s="1090"/>
      <c r="U131" s="1090"/>
      <c r="V131" s="1090"/>
      <c r="W131" s="1090"/>
      <c r="X131" s="1090"/>
      <c r="Y131" s="1090"/>
      <c r="Z131" s="771"/>
      <c r="AA131" s="339"/>
      <c r="AB131" s="339"/>
      <c r="AC131" s="339"/>
      <c r="AD131" s="557"/>
      <c r="AE131" s="557"/>
      <c r="AF131" s="557"/>
      <c r="AH131" s="824"/>
    </row>
    <row r="132" spans="1:34" ht="15" customHeight="1">
      <c r="A132" s="1089"/>
      <c r="B132" s="1089"/>
      <c r="C132" s="1090"/>
      <c r="D132" s="1090"/>
      <c r="E132" s="1090"/>
      <c r="F132" s="1090"/>
      <c r="G132" s="1090"/>
      <c r="H132" s="1090"/>
      <c r="I132" s="1090"/>
      <c r="J132" s="1090"/>
      <c r="K132" s="1090"/>
      <c r="L132" s="1090"/>
      <c r="M132" s="1090"/>
      <c r="N132" s="1090"/>
      <c r="O132" s="1090"/>
      <c r="P132" s="1090"/>
      <c r="Q132" s="1090"/>
      <c r="R132" s="1090"/>
      <c r="S132" s="1090"/>
      <c r="T132" s="1090"/>
      <c r="U132" s="1090"/>
      <c r="V132" s="1090"/>
      <c r="W132" s="1090"/>
      <c r="X132" s="1090"/>
      <c r="Y132" s="1090"/>
      <c r="Z132" s="771"/>
      <c r="AA132" s="712"/>
      <c r="AB132" s="712"/>
      <c r="AC132" s="338" t="s">
        <v>236</v>
      </c>
      <c r="AD132" s="712"/>
      <c r="AE132" s="712"/>
      <c r="AF132" s="557"/>
      <c r="AH132" s="824"/>
    </row>
    <row r="133" spans="1:34" ht="6" customHeight="1">
      <c r="A133" s="1089"/>
      <c r="B133" s="1089"/>
      <c r="C133" s="1090"/>
      <c r="D133" s="1090"/>
      <c r="E133" s="1090"/>
      <c r="F133" s="1090"/>
      <c r="G133" s="1090"/>
      <c r="H133" s="1090"/>
      <c r="I133" s="1090"/>
      <c r="J133" s="1090"/>
      <c r="K133" s="1090"/>
      <c r="L133" s="1090"/>
      <c r="M133" s="1090"/>
      <c r="N133" s="1090"/>
      <c r="O133" s="1090"/>
      <c r="P133" s="1090"/>
      <c r="Q133" s="1090"/>
      <c r="R133" s="1090"/>
      <c r="S133" s="1090"/>
      <c r="T133" s="1090"/>
      <c r="U133" s="1090"/>
      <c r="V133" s="1090"/>
      <c r="W133" s="1090"/>
      <c r="X133" s="1090"/>
      <c r="Y133" s="1090"/>
      <c r="Z133" s="771"/>
      <c r="AA133" s="339"/>
      <c r="AB133" s="339"/>
      <c r="AC133" s="339"/>
      <c r="AD133" s="334"/>
      <c r="AE133" s="334"/>
      <c r="AF133" s="557"/>
    </row>
    <row r="134" spans="1:34" ht="5.25" customHeight="1">
      <c r="A134" s="1089" t="s">
        <v>329</v>
      </c>
      <c r="B134" s="1089"/>
      <c r="C134" s="1090" t="s">
        <v>510</v>
      </c>
      <c r="D134" s="1090"/>
      <c r="E134" s="1090"/>
      <c r="F134" s="1090"/>
      <c r="G134" s="1090"/>
      <c r="H134" s="1090"/>
      <c r="I134" s="1090"/>
      <c r="J134" s="1090"/>
      <c r="K134" s="1090"/>
      <c r="L134" s="1090"/>
      <c r="M134" s="1090"/>
      <c r="N134" s="1090"/>
      <c r="O134" s="1090"/>
      <c r="P134" s="1090"/>
      <c r="Q134" s="1090"/>
      <c r="R134" s="1090"/>
      <c r="S134" s="1090"/>
      <c r="T134" s="1090"/>
      <c r="U134" s="1090"/>
      <c r="V134" s="1090"/>
      <c r="W134" s="1090"/>
      <c r="X134" s="1090"/>
      <c r="Y134" s="1090"/>
      <c r="Z134" s="771"/>
      <c r="AA134" s="339"/>
      <c r="AB134" s="339"/>
      <c r="AC134" s="339"/>
      <c r="AD134" s="340"/>
      <c r="AE134" s="340"/>
      <c r="AF134" s="557"/>
    </row>
    <row r="135" spans="1:34" ht="15" customHeight="1">
      <c r="A135" s="1089"/>
      <c r="B135" s="1089"/>
      <c r="C135" s="1090"/>
      <c r="D135" s="1090"/>
      <c r="E135" s="1090"/>
      <c r="F135" s="1090"/>
      <c r="G135" s="1090"/>
      <c r="H135" s="1090"/>
      <c r="I135" s="1090"/>
      <c r="J135" s="1090"/>
      <c r="K135" s="1090"/>
      <c r="L135" s="1090"/>
      <c r="M135" s="1090"/>
      <c r="N135" s="1090"/>
      <c r="O135" s="1090"/>
      <c r="P135" s="1090"/>
      <c r="Q135" s="1090"/>
      <c r="R135" s="1090"/>
      <c r="S135" s="1090"/>
      <c r="T135" s="1090"/>
      <c r="U135" s="1090"/>
      <c r="V135" s="1090"/>
      <c r="W135" s="1090"/>
      <c r="X135" s="1090"/>
      <c r="Y135" s="1090"/>
      <c r="Z135" s="771"/>
      <c r="AA135" s="712"/>
      <c r="AB135" s="712"/>
      <c r="AC135" s="338" t="s">
        <v>236</v>
      </c>
      <c r="AD135" s="712"/>
      <c r="AE135" s="712"/>
      <c r="AF135" s="557"/>
    </row>
    <row r="136" spans="1:34" ht="6" customHeight="1">
      <c r="A136" s="1089"/>
      <c r="B136" s="1089"/>
      <c r="C136" s="1090"/>
      <c r="D136" s="1090"/>
      <c r="E136" s="1090"/>
      <c r="F136" s="1090"/>
      <c r="G136" s="1090"/>
      <c r="H136" s="1090"/>
      <c r="I136" s="1090"/>
      <c r="J136" s="1090"/>
      <c r="K136" s="1090"/>
      <c r="L136" s="1090"/>
      <c r="M136" s="1090"/>
      <c r="N136" s="1090"/>
      <c r="O136" s="1090"/>
      <c r="P136" s="1090"/>
      <c r="Q136" s="1090"/>
      <c r="R136" s="1090"/>
      <c r="S136" s="1090"/>
      <c r="T136" s="1090"/>
      <c r="U136" s="1090"/>
      <c r="V136" s="1090"/>
      <c r="W136" s="1090"/>
      <c r="X136" s="1090"/>
      <c r="Y136" s="1090"/>
      <c r="Z136" s="771"/>
      <c r="AA136" s="339"/>
      <c r="AB136" s="339"/>
      <c r="AC136" s="339"/>
      <c r="AD136" s="334"/>
      <c r="AE136" s="334"/>
      <c r="AF136" s="557"/>
    </row>
    <row r="137" spans="1:34" ht="11.25" customHeight="1">
      <c r="A137" s="1089" t="s">
        <v>335</v>
      </c>
      <c r="B137" s="1089"/>
      <c r="C137" s="1090" t="s">
        <v>546</v>
      </c>
      <c r="D137" s="1090"/>
      <c r="E137" s="1090"/>
      <c r="F137" s="1090"/>
      <c r="G137" s="1090"/>
      <c r="H137" s="1090"/>
      <c r="I137" s="1090"/>
      <c r="J137" s="1090"/>
      <c r="K137" s="1090"/>
      <c r="L137" s="1090"/>
      <c r="M137" s="1090"/>
      <c r="N137" s="1090"/>
      <c r="O137" s="1090"/>
      <c r="P137" s="1090"/>
      <c r="Q137" s="1090"/>
      <c r="R137" s="1090"/>
      <c r="S137" s="1090"/>
      <c r="T137" s="1090"/>
      <c r="U137" s="1090"/>
      <c r="V137" s="1090"/>
      <c r="W137" s="1090"/>
      <c r="X137" s="1090"/>
      <c r="Y137" s="1090"/>
      <c r="Z137" s="771"/>
      <c r="AA137" s="339"/>
      <c r="AB137" s="339"/>
      <c r="AC137" s="339"/>
      <c r="AD137" s="334"/>
      <c r="AE137" s="334"/>
      <c r="AF137" s="557"/>
    </row>
    <row r="138" spans="1:34" ht="15" customHeight="1">
      <c r="A138" s="1089"/>
      <c r="B138" s="1089"/>
      <c r="C138" s="1090"/>
      <c r="D138" s="1090"/>
      <c r="E138" s="1090"/>
      <c r="F138" s="1090"/>
      <c r="G138" s="1090"/>
      <c r="H138" s="1090"/>
      <c r="I138" s="1090"/>
      <c r="J138" s="1090"/>
      <c r="K138" s="1090"/>
      <c r="L138" s="1090"/>
      <c r="M138" s="1090"/>
      <c r="N138" s="1090"/>
      <c r="O138" s="1090"/>
      <c r="P138" s="1090"/>
      <c r="Q138" s="1090"/>
      <c r="R138" s="1090"/>
      <c r="S138" s="1090"/>
      <c r="T138" s="1090"/>
      <c r="U138" s="1090"/>
      <c r="V138" s="1090"/>
      <c r="W138" s="1090"/>
      <c r="X138" s="1090"/>
      <c r="Y138" s="1090"/>
      <c r="Z138" s="771"/>
      <c r="AA138" s="712"/>
      <c r="AB138" s="712"/>
      <c r="AC138" s="338" t="s">
        <v>236</v>
      </c>
      <c r="AD138" s="712"/>
      <c r="AE138" s="712"/>
      <c r="AF138" s="557"/>
    </row>
    <row r="139" spans="1:34" ht="11.25" customHeight="1">
      <c r="A139" s="1089"/>
      <c r="B139" s="1089"/>
      <c r="C139" s="1090"/>
      <c r="D139" s="1090"/>
      <c r="E139" s="1090"/>
      <c r="F139" s="1090"/>
      <c r="G139" s="1090"/>
      <c r="H139" s="1090"/>
      <c r="I139" s="1090"/>
      <c r="J139" s="1090"/>
      <c r="K139" s="1090"/>
      <c r="L139" s="1090"/>
      <c r="M139" s="1090"/>
      <c r="N139" s="1090"/>
      <c r="O139" s="1090"/>
      <c r="P139" s="1090"/>
      <c r="Q139" s="1090"/>
      <c r="R139" s="1090"/>
      <c r="S139" s="1090"/>
      <c r="T139" s="1090"/>
      <c r="U139" s="1090"/>
      <c r="V139" s="1090"/>
      <c r="W139" s="1090"/>
      <c r="X139" s="1090"/>
      <c r="Y139" s="1090"/>
      <c r="Z139" s="771"/>
      <c r="AA139" s="339"/>
      <c r="AB139" s="339"/>
      <c r="AC139" s="339"/>
      <c r="AD139" s="334"/>
      <c r="AE139" s="334"/>
      <c r="AF139" s="557"/>
    </row>
    <row r="140" spans="1:34" ht="6" customHeight="1">
      <c r="A140" s="1089" t="s">
        <v>368</v>
      </c>
      <c r="B140" s="1089"/>
      <c r="C140" s="1090" t="s">
        <v>547</v>
      </c>
      <c r="D140" s="1090"/>
      <c r="E140" s="1090"/>
      <c r="F140" s="1090"/>
      <c r="G140" s="1090"/>
      <c r="H140" s="1090"/>
      <c r="I140" s="1090"/>
      <c r="J140" s="1090"/>
      <c r="K140" s="1090"/>
      <c r="L140" s="1090"/>
      <c r="M140" s="1090"/>
      <c r="N140" s="1090"/>
      <c r="O140" s="1090"/>
      <c r="P140" s="1090"/>
      <c r="Q140" s="1090"/>
      <c r="R140" s="1090"/>
      <c r="S140" s="1090"/>
      <c r="T140" s="1090"/>
      <c r="U140" s="1090"/>
      <c r="V140" s="1090"/>
      <c r="W140" s="1090"/>
      <c r="X140" s="1090"/>
      <c r="Y140" s="1090"/>
      <c r="Z140" s="771"/>
      <c r="AA140" s="339"/>
      <c r="AB140" s="339"/>
      <c r="AC140" s="339"/>
      <c r="AD140" s="334"/>
      <c r="AE140" s="334"/>
      <c r="AF140" s="557"/>
    </row>
    <row r="141" spans="1:34" ht="15" customHeight="1">
      <c r="A141" s="1089"/>
      <c r="B141" s="1089"/>
      <c r="C141" s="1090"/>
      <c r="D141" s="1090"/>
      <c r="E141" s="1090"/>
      <c r="F141" s="1090"/>
      <c r="G141" s="1090"/>
      <c r="H141" s="1090"/>
      <c r="I141" s="1090"/>
      <c r="J141" s="1090"/>
      <c r="K141" s="1090"/>
      <c r="L141" s="1090"/>
      <c r="M141" s="1090"/>
      <c r="N141" s="1090"/>
      <c r="O141" s="1090"/>
      <c r="P141" s="1090"/>
      <c r="Q141" s="1090"/>
      <c r="R141" s="1090"/>
      <c r="S141" s="1090"/>
      <c r="T141" s="1090"/>
      <c r="U141" s="1090"/>
      <c r="V141" s="1090"/>
      <c r="W141" s="1090"/>
      <c r="X141" s="1090"/>
      <c r="Y141" s="1090"/>
      <c r="Z141" s="771"/>
      <c r="AA141" s="712"/>
      <c r="AB141" s="712"/>
      <c r="AC141" s="338" t="s">
        <v>236</v>
      </c>
      <c r="AD141" s="712"/>
      <c r="AE141" s="712"/>
      <c r="AF141" s="557"/>
    </row>
    <row r="142" spans="1:34" ht="5.25" customHeight="1">
      <c r="A142" s="1089"/>
      <c r="B142" s="1089"/>
      <c r="C142" s="1090"/>
      <c r="D142" s="1090"/>
      <c r="E142" s="1090"/>
      <c r="F142" s="1090"/>
      <c r="G142" s="1090"/>
      <c r="H142" s="1090"/>
      <c r="I142" s="1090"/>
      <c r="J142" s="1090"/>
      <c r="K142" s="1090"/>
      <c r="L142" s="1090"/>
      <c r="M142" s="1090"/>
      <c r="N142" s="1090"/>
      <c r="O142" s="1090"/>
      <c r="P142" s="1090"/>
      <c r="Q142" s="1090"/>
      <c r="R142" s="1090"/>
      <c r="S142" s="1090"/>
      <c r="T142" s="1090"/>
      <c r="U142" s="1090"/>
      <c r="V142" s="1090"/>
      <c r="W142" s="1090"/>
      <c r="X142" s="1090"/>
      <c r="Y142" s="1090"/>
      <c r="Z142" s="771"/>
      <c r="AA142" s="339"/>
      <c r="AB142" s="339"/>
      <c r="AC142" s="339"/>
      <c r="AD142" s="569"/>
      <c r="AE142" s="569"/>
      <c r="AF142" s="557"/>
    </row>
    <row r="143" spans="1:34" ht="15" customHeight="1">
      <c r="A143" s="563" t="s">
        <v>479</v>
      </c>
      <c r="B143" s="563"/>
      <c r="C143" s="1090" t="s">
        <v>508</v>
      </c>
      <c r="D143" s="1090"/>
      <c r="E143" s="1090"/>
      <c r="F143" s="1090"/>
      <c r="G143" s="1090"/>
      <c r="H143" s="1090"/>
      <c r="I143" s="1090"/>
      <c r="J143" s="1090"/>
      <c r="K143" s="1090"/>
      <c r="L143" s="1090"/>
      <c r="M143" s="1090"/>
      <c r="N143" s="1090"/>
      <c r="O143" s="1090"/>
      <c r="P143" s="1090"/>
      <c r="Q143" s="1090"/>
      <c r="R143" s="1090"/>
      <c r="S143" s="1090"/>
      <c r="T143" s="1090"/>
      <c r="U143" s="1090"/>
      <c r="V143" s="1090"/>
      <c r="W143" s="1090"/>
      <c r="X143" s="1090"/>
      <c r="Y143" s="1090"/>
      <c r="Z143" s="1090"/>
      <c r="AA143" s="1090"/>
      <c r="AB143" s="1090"/>
      <c r="AC143" s="1090"/>
      <c r="AD143" s="1090"/>
      <c r="AE143" s="1090"/>
      <c r="AF143" s="557"/>
    </row>
    <row r="144" spans="1:34" ht="11.25" customHeight="1">
      <c r="A144" s="1089" t="s">
        <v>480</v>
      </c>
      <c r="B144" s="1089"/>
      <c r="C144" s="1090" t="s">
        <v>704</v>
      </c>
      <c r="D144" s="1090"/>
      <c r="E144" s="1090"/>
      <c r="F144" s="1090"/>
      <c r="G144" s="1090"/>
      <c r="H144" s="1090"/>
      <c r="I144" s="1090"/>
      <c r="J144" s="1090"/>
      <c r="K144" s="1090"/>
      <c r="L144" s="1090"/>
      <c r="M144" s="1090"/>
      <c r="N144" s="1090"/>
      <c r="O144" s="1090"/>
      <c r="P144" s="1090"/>
      <c r="Q144" s="1090"/>
      <c r="R144" s="1090"/>
      <c r="S144" s="1090"/>
      <c r="T144" s="1090"/>
      <c r="U144" s="1090"/>
      <c r="V144" s="1090"/>
      <c r="W144" s="1090"/>
      <c r="X144" s="1090"/>
      <c r="Y144" s="1090"/>
      <c r="Z144" s="771"/>
      <c r="AA144" s="556"/>
      <c r="AB144" s="556"/>
      <c r="AC144" s="556"/>
      <c r="AD144" s="556"/>
      <c r="AE144" s="556"/>
      <c r="AF144" s="557"/>
    </row>
    <row r="145" spans="1:34" ht="15" customHeight="1">
      <c r="A145" s="1089"/>
      <c r="B145" s="1089"/>
      <c r="C145" s="1090"/>
      <c r="D145" s="1090"/>
      <c r="E145" s="1090"/>
      <c r="F145" s="1090"/>
      <c r="G145" s="1090"/>
      <c r="H145" s="1090"/>
      <c r="I145" s="1090"/>
      <c r="J145" s="1090"/>
      <c r="K145" s="1090"/>
      <c r="L145" s="1090"/>
      <c r="M145" s="1090"/>
      <c r="N145" s="1090"/>
      <c r="O145" s="1090"/>
      <c r="P145" s="1090"/>
      <c r="Q145" s="1090"/>
      <c r="R145" s="1090"/>
      <c r="S145" s="1090"/>
      <c r="T145" s="1090"/>
      <c r="U145" s="1090"/>
      <c r="V145" s="1090"/>
      <c r="W145" s="1090"/>
      <c r="X145" s="1090"/>
      <c r="Y145" s="1090"/>
      <c r="Z145" s="771"/>
      <c r="AA145" s="712"/>
      <c r="AB145" s="712"/>
      <c r="AC145" s="338" t="s">
        <v>236</v>
      </c>
      <c r="AD145" s="712"/>
      <c r="AE145" s="712"/>
      <c r="AF145" s="557"/>
    </row>
    <row r="146" spans="1:34" ht="11.25" customHeight="1">
      <c r="A146" s="1089"/>
      <c r="B146" s="1089"/>
      <c r="C146" s="1090"/>
      <c r="D146" s="1090"/>
      <c r="E146" s="1090"/>
      <c r="F146" s="1090"/>
      <c r="G146" s="1090"/>
      <c r="H146" s="1090"/>
      <c r="I146" s="1090"/>
      <c r="J146" s="1090"/>
      <c r="K146" s="1090"/>
      <c r="L146" s="1090"/>
      <c r="M146" s="1090"/>
      <c r="N146" s="1090"/>
      <c r="O146" s="1090"/>
      <c r="P146" s="1090"/>
      <c r="Q146" s="1090"/>
      <c r="R146" s="1090"/>
      <c r="S146" s="1090"/>
      <c r="T146" s="1090"/>
      <c r="U146" s="1090"/>
      <c r="V146" s="1090"/>
      <c r="W146" s="1090"/>
      <c r="X146" s="1090"/>
      <c r="Y146" s="1090"/>
      <c r="Z146" s="771"/>
      <c r="AA146" s="339"/>
      <c r="AB146" s="339"/>
      <c r="AC146" s="339"/>
      <c r="AD146" s="334"/>
      <c r="AE146" s="334"/>
      <c r="AF146" s="557"/>
    </row>
    <row r="147" spans="1:34" ht="11.25" customHeight="1">
      <c r="A147" s="1089" t="s">
        <v>699</v>
      </c>
      <c r="B147" s="1089"/>
      <c r="C147" s="1090" t="s">
        <v>719</v>
      </c>
      <c r="D147" s="1090"/>
      <c r="E147" s="1090"/>
      <c r="F147" s="1090"/>
      <c r="G147" s="1090"/>
      <c r="H147" s="1090"/>
      <c r="I147" s="1090"/>
      <c r="J147" s="1090"/>
      <c r="K147" s="1090"/>
      <c r="L147" s="1090"/>
      <c r="M147" s="1090"/>
      <c r="N147" s="1090"/>
      <c r="O147" s="1090"/>
      <c r="P147" s="1090"/>
      <c r="Q147" s="1090"/>
      <c r="R147" s="1090"/>
      <c r="S147" s="1090"/>
      <c r="T147" s="1090"/>
      <c r="U147" s="1090"/>
      <c r="V147" s="1090"/>
      <c r="W147" s="1090"/>
      <c r="X147" s="1090"/>
      <c r="Y147" s="1090"/>
      <c r="Z147" s="771"/>
      <c r="AA147" s="339"/>
      <c r="AB147" s="339"/>
      <c r="AC147" s="339"/>
      <c r="AD147" s="334"/>
      <c r="AE147" s="334"/>
      <c r="AF147" s="557"/>
    </row>
    <row r="148" spans="1:34" ht="15" customHeight="1">
      <c r="A148" s="1089"/>
      <c r="B148" s="1089"/>
      <c r="C148" s="1090"/>
      <c r="D148" s="1090"/>
      <c r="E148" s="1090"/>
      <c r="F148" s="1090"/>
      <c r="G148" s="1090"/>
      <c r="H148" s="1090"/>
      <c r="I148" s="1090"/>
      <c r="J148" s="1090"/>
      <c r="K148" s="1090"/>
      <c r="L148" s="1090"/>
      <c r="M148" s="1090"/>
      <c r="N148" s="1090"/>
      <c r="O148" s="1090"/>
      <c r="P148" s="1090"/>
      <c r="Q148" s="1090"/>
      <c r="R148" s="1090"/>
      <c r="S148" s="1090"/>
      <c r="T148" s="1090"/>
      <c r="U148" s="1090"/>
      <c r="V148" s="1090"/>
      <c r="W148" s="1090"/>
      <c r="X148" s="1090"/>
      <c r="Y148" s="1090"/>
      <c r="Z148" s="771"/>
      <c r="AA148" s="712"/>
      <c r="AB148" s="712"/>
      <c r="AC148" s="338" t="s">
        <v>236</v>
      </c>
      <c r="AD148" s="712"/>
      <c r="AE148" s="712"/>
      <c r="AF148" s="557"/>
    </row>
    <row r="149" spans="1:34" ht="11.25" customHeight="1">
      <c r="A149" s="1089"/>
      <c r="B149" s="1089"/>
      <c r="C149" s="1090"/>
      <c r="D149" s="1090"/>
      <c r="E149" s="1090"/>
      <c r="F149" s="1090"/>
      <c r="G149" s="1090"/>
      <c r="H149" s="1090"/>
      <c r="I149" s="1090"/>
      <c r="J149" s="1090"/>
      <c r="K149" s="1090"/>
      <c r="L149" s="1090"/>
      <c r="M149" s="1090"/>
      <c r="N149" s="1090"/>
      <c r="O149" s="1090"/>
      <c r="P149" s="1090"/>
      <c r="Q149" s="1090"/>
      <c r="R149" s="1090"/>
      <c r="S149" s="1090"/>
      <c r="T149" s="1090"/>
      <c r="U149" s="1090"/>
      <c r="V149" s="1090"/>
      <c r="W149" s="1090"/>
      <c r="X149" s="1090"/>
      <c r="Y149" s="1090"/>
      <c r="Z149" s="771"/>
      <c r="AA149" s="339"/>
      <c r="AB149" s="339"/>
      <c r="AC149" s="339"/>
      <c r="AD149" s="334"/>
      <c r="AE149" s="334"/>
      <c r="AF149" s="557"/>
    </row>
    <row r="150" spans="1:34" ht="7.5" customHeight="1">
      <c r="A150" s="563"/>
      <c r="B150" s="563"/>
      <c r="C150" s="561"/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1"/>
      <c r="O150" s="561"/>
      <c r="P150" s="561"/>
      <c r="Q150" s="561"/>
      <c r="R150" s="561"/>
      <c r="S150" s="561"/>
      <c r="T150" s="561"/>
      <c r="U150" s="561"/>
      <c r="V150" s="561"/>
      <c r="W150" s="561"/>
      <c r="X150" s="561"/>
      <c r="Y150" s="561"/>
      <c r="Z150" s="561"/>
      <c r="AA150" s="339"/>
      <c r="AB150" s="339"/>
      <c r="AC150" s="339"/>
      <c r="AD150" s="334"/>
      <c r="AE150" s="334"/>
      <c r="AF150" s="557"/>
    </row>
    <row r="151" spans="1:34" ht="15" customHeight="1">
      <c r="A151" s="1087" t="s">
        <v>698</v>
      </c>
      <c r="B151" s="1088"/>
      <c r="C151" s="1088" t="s">
        <v>370</v>
      </c>
      <c r="D151" s="1088"/>
      <c r="E151" s="1088"/>
      <c r="F151" s="1088"/>
      <c r="G151" s="1088"/>
      <c r="H151" s="1088"/>
      <c r="I151" s="1088"/>
      <c r="J151" s="1088"/>
      <c r="K151" s="1088"/>
      <c r="L151" s="1088"/>
      <c r="M151" s="1088"/>
      <c r="N151" s="1088"/>
      <c r="O151" s="1088"/>
      <c r="P151" s="1088"/>
      <c r="Q151" s="1088"/>
      <c r="R151" s="1088"/>
      <c r="S151" s="1088"/>
      <c r="T151" s="1088"/>
      <c r="U151" s="1088"/>
      <c r="V151" s="1088"/>
      <c r="W151" s="1088"/>
      <c r="X151" s="1088"/>
      <c r="Y151" s="1088"/>
      <c r="Z151" s="1088"/>
      <c r="AA151" s="562"/>
      <c r="AB151" s="562"/>
      <c r="AC151" s="562"/>
      <c r="AD151" s="562"/>
      <c r="AE151" s="562"/>
      <c r="AF151" s="341"/>
    </row>
    <row r="152" spans="1:34" ht="48" customHeight="1">
      <c r="A152" s="1085"/>
      <c r="B152" s="1067"/>
      <c r="C152" s="1067"/>
      <c r="D152" s="1067"/>
      <c r="E152" s="1067"/>
      <c r="F152" s="1067"/>
      <c r="G152" s="1067"/>
      <c r="H152" s="1067"/>
      <c r="I152" s="1067"/>
      <c r="J152" s="1067"/>
      <c r="K152" s="1067"/>
      <c r="L152" s="1067"/>
      <c r="M152" s="1067"/>
      <c r="N152" s="1067"/>
      <c r="O152" s="1067"/>
      <c r="P152" s="1067"/>
      <c r="Q152" s="1067"/>
      <c r="R152" s="1067"/>
      <c r="S152" s="1067"/>
      <c r="T152" s="1067"/>
      <c r="U152" s="1067"/>
      <c r="V152" s="1067"/>
      <c r="W152" s="1067"/>
      <c r="X152" s="1067"/>
      <c r="Y152" s="1067"/>
      <c r="Z152" s="1067"/>
      <c r="AA152" s="1067"/>
      <c r="AB152" s="1067"/>
      <c r="AC152" s="1067"/>
      <c r="AD152" s="1067"/>
      <c r="AE152" s="1067"/>
      <c r="AF152" s="1086"/>
    </row>
    <row r="153" spans="1:34" ht="15.95" customHeight="1">
      <c r="A153" s="907"/>
      <c r="B153" s="908"/>
      <c r="C153" s="908"/>
      <c r="D153" s="908"/>
      <c r="E153" s="908"/>
      <c r="F153" s="908"/>
      <c r="G153" s="908"/>
      <c r="H153" s="908"/>
      <c r="I153" s="908"/>
      <c r="J153" s="908"/>
      <c r="K153" s="908"/>
      <c r="L153" s="908"/>
      <c r="M153" s="908"/>
      <c r="N153" s="908"/>
      <c r="O153" s="908"/>
      <c r="P153" s="908"/>
      <c r="Q153" s="908"/>
      <c r="R153" s="908"/>
      <c r="S153" s="908"/>
      <c r="T153" s="908"/>
      <c r="U153" s="908"/>
      <c r="V153" s="908"/>
      <c r="W153" s="908"/>
      <c r="X153" s="908"/>
      <c r="Y153" s="908"/>
      <c r="Z153" s="908"/>
      <c r="AA153" s="908"/>
      <c r="AB153" s="908"/>
      <c r="AC153" s="908"/>
      <c r="AD153" s="908"/>
      <c r="AE153" s="908"/>
      <c r="AF153" s="909"/>
    </row>
    <row r="154" spans="1:34" ht="2.25" customHeight="1">
      <c r="A154" s="342"/>
      <c r="B154" s="342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39"/>
      <c r="AB154" s="339"/>
      <c r="AC154" s="339"/>
      <c r="AD154" s="344"/>
      <c r="AE154" s="344"/>
      <c r="AF154" s="557"/>
    </row>
    <row r="155" spans="1:34" s="345" customFormat="1" ht="14.25" customHeight="1">
      <c r="A155" s="1067" t="s">
        <v>330</v>
      </c>
      <c r="B155" s="1067"/>
      <c r="C155" s="1067"/>
      <c r="D155" s="1067"/>
      <c r="E155" s="1067"/>
      <c r="F155" s="1067"/>
      <c r="G155" s="1067"/>
      <c r="H155" s="1067"/>
      <c r="I155" s="1067"/>
      <c r="J155" s="1067"/>
      <c r="K155" s="1067"/>
      <c r="L155" s="1067"/>
      <c r="M155" s="1067"/>
      <c r="N155" s="1067"/>
      <c r="O155" s="1067"/>
      <c r="P155" s="1067"/>
      <c r="Q155" s="1067"/>
      <c r="R155" s="1067"/>
      <c r="S155" s="1067"/>
      <c r="T155" s="1067"/>
      <c r="U155" s="1067"/>
      <c r="V155" s="1067"/>
      <c r="W155" s="1067"/>
      <c r="X155" s="1067"/>
      <c r="Y155" s="1067"/>
      <c r="Z155" s="1067"/>
      <c r="AA155" s="1067"/>
      <c r="AB155" s="1067"/>
      <c r="AC155" s="1067"/>
      <c r="AD155" s="1067"/>
      <c r="AE155" s="1067"/>
      <c r="AF155" s="1067"/>
      <c r="AG155" s="1083"/>
      <c r="AH155" s="1083"/>
    </row>
    <row r="156" spans="1:34" s="345" customFormat="1" ht="2.25" customHeight="1">
      <c r="A156" s="324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1083"/>
      <c r="AH156" s="1083"/>
    </row>
    <row r="157" spans="1:34" s="347" customFormat="1" ht="9.75" customHeight="1">
      <c r="A157" s="1077" t="s">
        <v>214</v>
      </c>
      <c r="B157" s="1077"/>
      <c r="C157" s="1077"/>
      <c r="D157" s="1077"/>
      <c r="E157" s="1077"/>
      <c r="F157" s="1077"/>
      <c r="G157" s="1077"/>
      <c r="H157" s="1077" t="s">
        <v>215</v>
      </c>
      <c r="I157" s="1077"/>
      <c r="J157" s="1077"/>
      <c r="K157" s="1077"/>
      <c r="L157" s="1077"/>
      <c r="M157" s="1077"/>
      <c r="N157" s="1077"/>
      <c r="O157" s="1077" t="s">
        <v>216</v>
      </c>
      <c r="P157" s="1077"/>
      <c r="Q157" s="1077"/>
      <c r="R157" s="1077"/>
      <c r="S157" s="1077"/>
      <c r="T157" s="1077"/>
      <c r="U157" s="1077"/>
      <c r="V157" s="1077"/>
      <c r="W157" s="1071" t="s">
        <v>217</v>
      </c>
      <c r="X157" s="1072"/>
      <c r="Y157" s="1072"/>
      <c r="Z157" s="1072"/>
      <c r="AA157" s="1072"/>
      <c r="AB157" s="1072"/>
      <c r="AC157" s="1072"/>
      <c r="AD157" s="1072"/>
      <c r="AE157" s="1072"/>
      <c r="AF157" s="1073"/>
      <c r="AG157" s="1083"/>
      <c r="AH157" s="1083"/>
    </row>
    <row r="158" spans="1:34" ht="15" customHeight="1">
      <c r="A158" s="1078" t="s">
        <v>72</v>
      </c>
      <c r="B158" s="1078"/>
      <c r="C158" s="1078"/>
      <c r="D158" s="1078"/>
      <c r="E158" s="1078"/>
      <c r="F158" s="1078"/>
      <c r="G158" s="1078"/>
      <c r="H158" s="1074" t="s">
        <v>88</v>
      </c>
      <c r="I158" s="1075"/>
      <c r="J158" s="1075"/>
      <c r="K158" s="1075"/>
      <c r="L158" s="1075"/>
      <c r="M158" s="1075"/>
      <c r="N158" s="1076"/>
      <c r="O158" s="1074"/>
      <c r="P158" s="1075"/>
      <c r="Q158" s="1075"/>
      <c r="R158" s="1075"/>
      <c r="S158" s="1075"/>
      <c r="T158" s="1075"/>
      <c r="U158" s="1075"/>
      <c r="V158" s="1076"/>
      <c r="W158" s="1074"/>
      <c r="X158" s="1075"/>
      <c r="Y158" s="1075"/>
      <c r="Z158" s="1075"/>
      <c r="AA158" s="1075"/>
      <c r="AB158" s="1075"/>
      <c r="AC158" s="1075"/>
      <c r="AD158" s="1075"/>
      <c r="AE158" s="1075"/>
      <c r="AF158" s="1076"/>
      <c r="AG158" s="1083"/>
      <c r="AH158" s="1083"/>
    </row>
    <row r="159" spans="1:34" s="352" customFormat="1" ht="12.75" customHeight="1">
      <c r="A159" s="1071" t="s">
        <v>221</v>
      </c>
      <c r="B159" s="1072"/>
      <c r="C159" s="1072"/>
      <c r="D159" s="1072"/>
      <c r="E159" s="1072"/>
      <c r="F159" s="1072"/>
      <c r="G159" s="1073"/>
      <c r="H159" s="348" t="s">
        <v>220</v>
      </c>
      <c r="I159" s="349"/>
      <c r="J159" s="349"/>
      <c r="K159" s="349"/>
      <c r="L159" s="349"/>
      <c r="M159" s="349"/>
      <c r="N159" s="350"/>
      <c r="O159" s="1071" t="s">
        <v>331</v>
      </c>
      <c r="P159" s="1072"/>
      <c r="Q159" s="1072"/>
      <c r="R159" s="1072"/>
      <c r="S159" s="1072"/>
      <c r="T159" s="1072"/>
      <c r="U159" s="1072"/>
      <c r="V159" s="1073"/>
      <c r="W159" s="1071" t="s">
        <v>332</v>
      </c>
      <c r="X159" s="1072"/>
      <c r="Y159" s="1072"/>
      <c r="Z159" s="1072"/>
      <c r="AA159" s="1072"/>
      <c r="AB159" s="1072"/>
      <c r="AC159" s="1072"/>
      <c r="AD159" s="1072"/>
      <c r="AE159" s="1072"/>
      <c r="AF159" s="1073"/>
      <c r="AG159" s="1083"/>
      <c r="AH159" s="1083"/>
    </row>
    <row r="160" spans="1:34" ht="15" customHeight="1">
      <c r="A160" s="1074"/>
      <c r="B160" s="1075"/>
      <c r="C160" s="1075"/>
      <c r="D160" s="1075"/>
      <c r="E160" s="1075"/>
      <c r="F160" s="1075"/>
      <c r="G160" s="1076"/>
      <c r="H160" s="1074"/>
      <c r="I160" s="1075"/>
      <c r="J160" s="1075"/>
      <c r="K160" s="1075"/>
      <c r="L160" s="1075"/>
      <c r="M160" s="1075"/>
      <c r="N160" s="1076"/>
      <c r="O160" s="1074"/>
      <c r="P160" s="1075"/>
      <c r="Q160" s="1075"/>
      <c r="R160" s="1075"/>
      <c r="S160" s="1075"/>
      <c r="T160" s="1075"/>
      <c r="U160" s="1075"/>
      <c r="V160" s="1076"/>
      <c r="W160" s="1074"/>
      <c r="X160" s="1075"/>
      <c r="Y160" s="1075"/>
      <c r="Z160" s="1075"/>
      <c r="AA160" s="1075"/>
      <c r="AB160" s="1075"/>
      <c r="AC160" s="1075"/>
      <c r="AD160" s="1075"/>
      <c r="AE160" s="1075"/>
      <c r="AF160" s="1076"/>
      <c r="AG160" s="1083"/>
      <c r="AH160" s="1083"/>
    </row>
    <row r="161" spans="1:34" s="353" customFormat="1" ht="11.25" customHeight="1">
      <c r="A161" s="1068" t="s">
        <v>222</v>
      </c>
      <c r="B161" s="1069"/>
      <c r="C161" s="1069"/>
      <c r="D161" s="1069"/>
      <c r="E161" s="1069"/>
      <c r="F161" s="1069"/>
      <c r="G161" s="1070"/>
      <c r="H161" s="1068" t="s">
        <v>223</v>
      </c>
      <c r="I161" s="1069"/>
      <c r="J161" s="1069"/>
      <c r="K161" s="1069"/>
      <c r="L161" s="1069"/>
      <c r="M161" s="1069"/>
      <c r="N161" s="1070"/>
      <c r="O161" s="1068" t="s">
        <v>224</v>
      </c>
      <c r="P161" s="1069"/>
      <c r="Q161" s="1069"/>
      <c r="R161" s="1069"/>
      <c r="S161" s="1069"/>
      <c r="T161" s="1069"/>
      <c r="U161" s="1069"/>
      <c r="V161" s="1070"/>
      <c r="W161" s="1068" t="s">
        <v>333</v>
      </c>
      <c r="X161" s="1069"/>
      <c r="Y161" s="1069"/>
      <c r="Z161" s="1069"/>
      <c r="AA161" s="1069"/>
      <c r="AB161" s="1069"/>
      <c r="AC161" s="1069"/>
      <c r="AD161" s="1069"/>
      <c r="AE161" s="1069"/>
      <c r="AF161" s="1070"/>
      <c r="AG161" s="1084"/>
      <c r="AH161" s="1084"/>
    </row>
    <row r="162" spans="1:34" s="354" customFormat="1" ht="15" customHeight="1">
      <c r="A162" s="1074"/>
      <c r="B162" s="1075"/>
      <c r="C162" s="1075"/>
      <c r="D162" s="1075"/>
      <c r="E162" s="1075"/>
      <c r="F162" s="1075"/>
      <c r="G162" s="1076"/>
      <c r="H162" s="1074"/>
      <c r="I162" s="1075"/>
      <c r="J162" s="1075"/>
      <c r="K162" s="1075"/>
      <c r="L162" s="1075"/>
      <c r="M162" s="1075"/>
      <c r="N162" s="1076"/>
      <c r="O162" s="1074"/>
      <c r="P162" s="1075"/>
      <c r="Q162" s="1075"/>
      <c r="R162" s="1075"/>
      <c r="S162" s="1075"/>
      <c r="T162" s="1075"/>
      <c r="U162" s="1075"/>
      <c r="V162" s="1076"/>
      <c r="W162" s="1074"/>
      <c r="X162" s="1075"/>
      <c r="Y162" s="1075"/>
      <c r="Z162" s="1075"/>
      <c r="AA162" s="1075"/>
      <c r="AB162" s="1075"/>
      <c r="AC162" s="1075"/>
      <c r="AD162" s="1075"/>
      <c r="AE162" s="1075"/>
      <c r="AF162" s="1076"/>
      <c r="AG162" s="1084"/>
      <c r="AH162" s="1084"/>
    </row>
    <row r="163" spans="1:34" s="347" customFormat="1" ht="3" customHeight="1">
      <c r="A163" s="348"/>
      <c r="B163" s="349"/>
      <c r="C163" s="349"/>
      <c r="D163" s="349"/>
      <c r="E163" s="349"/>
      <c r="F163" s="349"/>
      <c r="G163" s="349"/>
      <c r="H163" s="349"/>
      <c r="I163" s="349"/>
      <c r="J163" s="349"/>
      <c r="K163" s="349"/>
      <c r="L163" s="564"/>
      <c r="M163" s="564"/>
      <c r="N163" s="564"/>
      <c r="O163" s="355"/>
      <c r="P163" s="356"/>
      <c r="Q163" s="356"/>
      <c r="R163" s="356"/>
      <c r="S163" s="356"/>
      <c r="T163" s="356"/>
      <c r="U163" s="356"/>
      <c r="V163" s="356"/>
      <c r="W163" s="564"/>
      <c r="X163" s="564"/>
      <c r="Y163" s="564"/>
      <c r="Z163" s="564"/>
      <c r="AA163" s="564"/>
      <c r="AB163" s="564"/>
      <c r="AC163" s="564"/>
      <c r="AD163" s="564"/>
      <c r="AE163" s="564"/>
      <c r="AF163" s="564"/>
      <c r="AG163" s="1084"/>
      <c r="AH163" s="1084"/>
    </row>
    <row r="164" spans="1:34" s="347" customFormat="1" ht="15" customHeight="1">
      <c r="A164" s="357" t="s">
        <v>334</v>
      </c>
      <c r="B164" s="358"/>
      <c r="C164" s="358"/>
      <c r="D164" s="358"/>
      <c r="E164" s="358"/>
      <c r="F164" s="358"/>
      <c r="G164" s="358"/>
      <c r="H164" s="358"/>
      <c r="I164" s="358"/>
      <c r="J164" s="358"/>
      <c r="K164" s="1064" t="s">
        <v>88</v>
      </c>
      <c r="L164" s="1065"/>
      <c r="M164" s="1066"/>
      <c r="N164" s="346"/>
      <c r="O164" s="355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9"/>
      <c r="AH164" s="359"/>
    </row>
    <row r="165" spans="1:34" ht="3" customHeight="1">
      <c r="A165" s="360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2"/>
      <c r="M165" s="362"/>
      <c r="N165" s="362"/>
      <c r="O165" s="75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628"/>
      <c r="AH165" s="628"/>
    </row>
    <row r="166" spans="1:34" ht="2.25" customHeight="1">
      <c r="A166" s="334"/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628"/>
      <c r="AH166" s="628"/>
    </row>
    <row r="167" spans="1:34" s="345" customFormat="1" ht="25.5" customHeight="1">
      <c r="A167" s="1067" t="s">
        <v>571</v>
      </c>
      <c r="B167" s="1067"/>
      <c r="C167" s="1067"/>
      <c r="D167" s="1067"/>
      <c r="E167" s="1067"/>
      <c r="F167" s="1067"/>
      <c r="G167" s="1067"/>
      <c r="H167" s="1067"/>
      <c r="I167" s="1067"/>
      <c r="J167" s="1067"/>
      <c r="K167" s="1067"/>
      <c r="L167" s="1067"/>
      <c r="M167" s="1067"/>
      <c r="N167" s="1067"/>
      <c r="O167" s="1067"/>
      <c r="P167" s="1067"/>
      <c r="Q167" s="1067"/>
      <c r="R167" s="1067"/>
      <c r="S167" s="1067"/>
      <c r="T167" s="1067"/>
      <c r="U167" s="1067"/>
      <c r="V167" s="1067"/>
      <c r="W167" s="1067"/>
      <c r="X167" s="1067"/>
      <c r="Y167" s="1067"/>
      <c r="Z167" s="1067"/>
      <c r="AA167" s="1067"/>
      <c r="AB167" s="1067"/>
      <c r="AC167" s="1067"/>
      <c r="AD167" s="1067"/>
      <c r="AE167" s="1067"/>
      <c r="AF167" s="1067"/>
      <c r="AG167" s="628"/>
      <c r="AH167" s="628"/>
    </row>
    <row r="168" spans="1:34" s="345" customFormat="1" ht="2.25" customHeight="1">
      <c r="A168" s="324"/>
      <c r="B168" s="326"/>
      <c r="C168" s="326"/>
      <c r="D168" s="326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628"/>
      <c r="AH168" s="628"/>
    </row>
    <row r="169" spans="1:34" s="347" customFormat="1" ht="9.75" customHeight="1">
      <c r="A169" s="1077" t="s">
        <v>338</v>
      </c>
      <c r="B169" s="1077"/>
      <c r="C169" s="1077"/>
      <c r="D169" s="1077"/>
      <c r="E169" s="1077"/>
      <c r="F169" s="1077"/>
      <c r="G169" s="1077"/>
      <c r="H169" s="1077" t="s">
        <v>339</v>
      </c>
      <c r="I169" s="1077"/>
      <c r="J169" s="1077"/>
      <c r="K169" s="1077"/>
      <c r="L169" s="1077"/>
      <c r="M169" s="1077"/>
      <c r="N169" s="1077"/>
      <c r="O169" s="1077" t="s">
        <v>340</v>
      </c>
      <c r="P169" s="1077"/>
      <c r="Q169" s="1077"/>
      <c r="R169" s="1077"/>
      <c r="S169" s="1077"/>
      <c r="T169" s="1077"/>
      <c r="U169" s="1077"/>
      <c r="V169" s="1077"/>
      <c r="W169" s="1071" t="s">
        <v>341</v>
      </c>
      <c r="X169" s="1072"/>
      <c r="Y169" s="1072"/>
      <c r="Z169" s="1072"/>
      <c r="AA169" s="1072"/>
      <c r="AB169" s="1072"/>
      <c r="AC169" s="1072"/>
      <c r="AD169" s="1072"/>
      <c r="AE169" s="1072"/>
      <c r="AF169" s="1073"/>
      <c r="AG169" s="628"/>
      <c r="AH169" s="628"/>
    </row>
    <row r="170" spans="1:34" ht="15" customHeight="1">
      <c r="A170" s="1078" t="s">
        <v>72</v>
      </c>
      <c r="B170" s="1078"/>
      <c r="C170" s="1078"/>
      <c r="D170" s="1078"/>
      <c r="E170" s="1078"/>
      <c r="F170" s="1078"/>
      <c r="G170" s="1078"/>
      <c r="H170" s="1189" t="s">
        <v>88</v>
      </c>
      <c r="I170" s="1189"/>
      <c r="J170" s="1189"/>
      <c r="K170" s="1189"/>
      <c r="L170" s="1189"/>
      <c r="M170" s="1189"/>
      <c r="N170" s="1189"/>
      <c r="O170" s="1189"/>
      <c r="P170" s="1189"/>
      <c r="Q170" s="1189"/>
      <c r="R170" s="1189"/>
      <c r="S170" s="1189"/>
      <c r="T170" s="1189"/>
      <c r="U170" s="1189"/>
      <c r="V170" s="1189"/>
      <c r="W170" s="1074"/>
      <c r="X170" s="1075"/>
      <c r="Y170" s="1075"/>
      <c r="Z170" s="1075"/>
      <c r="AA170" s="1075"/>
      <c r="AB170" s="1075"/>
      <c r="AC170" s="1075"/>
      <c r="AD170" s="1075"/>
      <c r="AE170" s="1075"/>
      <c r="AF170" s="1076"/>
      <c r="AG170" s="628"/>
      <c r="AH170" s="628"/>
    </row>
    <row r="171" spans="1:34" s="352" customFormat="1" ht="12.75" customHeight="1">
      <c r="A171" s="1071" t="s">
        <v>342</v>
      </c>
      <c r="B171" s="1072"/>
      <c r="C171" s="1072"/>
      <c r="D171" s="1072"/>
      <c r="E171" s="1072"/>
      <c r="F171" s="1072"/>
      <c r="G171" s="1073"/>
      <c r="H171" s="1071" t="s">
        <v>343</v>
      </c>
      <c r="I171" s="1072"/>
      <c r="J171" s="1072"/>
      <c r="K171" s="1072"/>
      <c r="L171" s="1072"/>
      <c r="M171" s="1072"/>
      <c r="N171" s="1072"/>
      <c r="O171" s="1071" t="s">
        <v>331</v>
      </c>
      <c r="P171" s="1072"/>
      <c r="Q171" s="1072"/>
      <c r="R171" s="1072"/>
      <c r="S171" s="1072"/>
      <c r="T171" s="1072"/>
      <c r="U171" s="1072"/>
      <c r="V171" s="1073"/>
      <c r="W171" s="1071" t="s">
        <v>344</v>
      </c>
      <c r="X171" s="1072"/>
      <c r="Y171" s="1072"/>
      <c r="Z171" s="1072"/>
      <c r="AA171" s="1072"/>
      <c r="AB171" s="1072"/>
      <c r="AC171" s="1072"/>
      <c r="AD171" s="1072"/>
      <c r="AE171" s="1072"/>
      <c r="AF171" s="1073"/>
      <c r="AG171" s="628"/>
      <c r="AH171" s="628"/>
    </row>
    <row r="172" spans="1:34" ht="15" customHeight="1">
      <c r="A172" s="1074"/>
      <c r="B172" s="1075"/>
      <c r="C172" s="1075"/>
      <c r="D172" s="1075"/>
      <c r="E172" s="1075"/>
      <c r="F172" s="1075"/>
      <c r="G172" s="1076"/>
      <c r="H172" s="1074"/>
      <c r="I172" s="1075"/>
      <c r="J172" s="1075"/>
      <c r="K172" s="1075"/>
      <c r="L172" s="1075"/>
      <c r="M172" s="1075"/>
      <c r="N172" s="1075"/>
      <c r="O172" s="1074"/>
      <c r="P172" s="1075"/>
      <c r="Q172" s="1075"/>
      <c r="R172" s="1075"/>
      <c r="S172" s="1075"/>
      <c r="T172" s="1075"/>
      <c r="U172" s="1075"/>
      <c r="V172" s="1076"/>
      <c r="W172" s="1074"/>
      <c r="X172" s="1075"/>
      <c r="Y172" s="1075"/>
      <c r="Z172" s="1075"/>
      <c r="AA172" s="1075"/>
      <c r="AB172" s="1075"/>
      <c r="AC172" s="1075"/>
      <c r="AD172" s="1075"/>
      <c r="AE172" s="1075"/>
      <c r="AF172" s="1076"/>
      <c r="AG172" s="628"/>
      <c r="AH172" s="628"/>
    </row>
    <row r="173" spans="1:34" s="353" customFormat="1" ht="11.25" customHeight="1">
      <c r="A173" s="1071" t="s">
        <v>345</v>
      </c>
      <c r="B173" s="1072"/>
      <c r="C173" s="1072"/>
      <c r="D173" s="1072"/>
      <c r="E173" s="1072"/>
      <c r="F173" s="1072"/>
      <c r="G173" s="1073"/>
      <c r="H173" s="1071" t="s">
        <v>346</v>
      </c>
      <c r="I173" s="1072"/>
      <c r="J173" s="1072"/>
      <c r="K173" s="1072"/>
      <c r="L173" s="1072"/>
      <c r="M173" s="1072"/>
      <c r="N173" s="1072"/>
      <c r="O173" s="363"/>
      <c r="P173" s="364"/>
      <c r="Q173" s="364"/>
      <c r="R173" s="364"/>
      <c r="S173" s="1205"/>
      <c r="T173" s="1205"/>
      <c r="U173" s="1205"/>
      <c r="V173" s="1205"/>
      <c r="W173" s="1205"/>
      <c r="X173" s="1205"/>
      <c r="Y173" s="1205"/>
      <c r="Z173" s="1205"/>
      <c r="AA173" s="1205"/>
      <c r="AB173" s="1205"/>
      <c r="AC173" s="1205"/>
      <c r="AD173" s="1205"/>
      <c r="AE173" s="1205"/>
      <c r="AF173" s="1205"/>
      <c r="AG173" s="628"/>
      <c r="AH173" s="628"/>
    </row>
    <row r="174" spans="1:34" s="354" customFormat="1" ht="15" customHeight="1">
      <c r="A174" s="1074"/>
      <c r="B174" s="1075"/>
      <c r="C174" s="1075"/>
      <c r="D174" s="1075"/>
      <c r="E174" s="1075"/>
      <c r="F174" s="1075"/>
      <c r="G174" s="1076"/>
      <c r="H174" s="1074"/>
      <c r="I174" s="1075"/>
      <c r="J174" s="1075"/>
      <c r="K174" s="1075"/>
      <c r="L174" s="1075"/>
      <c r="M174" s="1075"/>
      <c r="N174" s="1075"/>
      <c r="O174" s="365"/>
      <c r="P174" s="366"/>
      <c r="Q174" s="366"/>
      <c r="R174" s="366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628"/>
      <c r="AH174" s="628"/>
    </row>
    <row r="175" spans="1:34" ht="2.25" customHeight="1">
      <c r="A175" s="334"/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628"/>
      <c r="AH175" s="628"/>
    </row>
    <row r="176" spans="1:34" ht="24" customHeight="1">
      <c r="A176" s="1101" t="s">
        <v>702</v>
      </c>
      <c r="B176" s="1101"/>
      <c r="C176" s="1101"/>
      <c r="D176" s="1101"/>
      <c r="E176" s="1101"/>
      <c r="F176" s="1101"/>
      <c r="G176" s="1101"/>
      <c r="H176" s="1101"/>
      <c r="I176" s="1101"/>
      <c r="J176" s="1101"/>
      <c r="K176" s="1101"/>
      <c r="L176" s="1101"/>
      <c r="M176" s="1101"/>
      <c r="N176" s="1101"/>
      <c r="O176" s="1101"/>
      <c r="P176" s="1101"/>
      <c r="Q176" s="1101"/>
      <c r="R176" s="1101"/>
      <c r="S176" s="1101"/>
      <c r="T176" s="1101"/>
      <c r="U176" s="1101"/>
      <c r="V176" s="1101"/>
      <c r="W176" s="1101"/>
      <c r="X176" s="1101"/>
      <c r="Y176" s="1101"/>
      <c r="Z176" s="1101"/>
      <c r="AA176" s="1101"/>
      <c r="AB176" s="1101"/>
      <c r="AC176" s="1101"/>
      <c r="AD176" s="1101"/>
      <c r="AE176" s="1101"/>
      <c r="AF176" s="1101"/>
      <c r="AG176" s="628"/>
      <c r="AH176" s="628"/>
    </row>
    <row r="177" spans="1:34" ht="13.5" customHeight="1">
      <c r="A177" s="1102" t="s">
        <v>5</v>
      </c>
      <c r="B177" s="1102" t="s">
        <v>32</v>
      </c>
      <c r="C177" s="1102"/>
      <c r="D177" s="1102"/>
      <c r="E177" s="1102"/>
      <c r="F177" s="1102"/>
      <c r="G177" s="1102"/>
      <c r="H177" s="1102"/>
      <c r="I177" s="1102"/>
      <c r="J177" s="1102"/>
      <c r="K177" s="1102"/>
      <c r="L177" s="1190" t="s">
        <v>33</v>
      </c>
      <c r="M177" s="1191"/>
      <c r="N177" s="1191"/>
      <c r="O177" s="1191"/>
      <c r="P177" s="1191"/>
      <c r="Q177" s="1191"/>
      <c r="R177" s="1191"/>
      <c r="S177" s="1191"/>
      <c r="T177" s="1191"/>
      <c r="U177" s="1191"/>
      <c r="V177" s="1191"/>
      <c r="W177" s="1191"/>
      <c r="X177" s="1191"/>
      <c r="Y177" s="1192"/>
      <c r="Z177" s="1199" t="s">
        <v>604</v>
      </c>
      <c r="AA177" s="1199"/>
      <c r="AB177" s="1199"/>
      <c r="AC177" s="1199"/>
      <c r="AD177" s="1199"/>
      <c r="AE177" s="1199"/>
      <c r="AF177" s="1199"/>
      <c r="AG177" s="628"/>
      <c r="AH177" s="628"/>
    </row>
    <row r="178" spans="1:34" ht="8.25" customHeight="1">
      <c r="A178" s="1102"/>
      <c r="B178" s="1102" t="s">
        <v>34</v>
      </c>
      <c r="C178" s="1102"/>
      <c r="D178" s="1102"/>
      <c r="E178" s="1102"/>
      <c r="F178" s="1102" t="s">
        <v>35</v>
      </c>
      <c r="G178" s="1102"/>
      <c r="H178" s="1102"/>
      <c r="I178" s="1102" t="s">
        <v>36</v>
      </c>
      <c r="J178" s="1102"/>
      <c r="K178" s="1102"/>
      <c r="L178" s="1199" t="s">
        <v>37</v>
      </c>
      <c r="M178" s="1199"/>
      <c r="N178" s="1199"/>
      <c r="O178" s="1199"/>
      <c r="P178" s="1199" t="s">
        <v>336</v>
      </c>
      <c r="Q178" s="1199"/>
      <c r="R178" s="1199"/>
      <c r="S178" s="1199"/>
      <c r="T178" s="1199"/>
      <c r="U178" s="1193" t="s">
        <v>38</v>
      </c>
      <c r="V178" s="1194"/>
      <c r="W178" s="1194"/>
      <c r="X178" s="1194"/>
      <c r="Y178" s="1195"/>
      <c r="Z178" s="1199"/>
      <c r="AA178" s="1199"/>
      <c r="AB178" s="1199"/>
      <c r="AC178" s="1199"/>
      <c r="AD178" s="1199"/>
      <c r="AE178" s="1199"/>
      <c r="AF178" s="1199"/>
      <c r="AG178" s="628"/>
      <c r="AH178" s="628"/>
    </row>
    <row r="179" spans="1:34" ht="12" customHeight="1">
      <c r="A179" s="1102"/>
      <c r="B179" s="1102"/>
      <c r="C179" s="1102"/>
      <c r="D179" s="1102"/>
      <c r="E179" s="1102"/>
      <c r="F179" s="1102"/>
      <c r="G179" s="1102"/>
      <c r="H179" s="1102"/>
      <c r="I179" s="1102"/>
      <c r="J179" s="1102"/>
      <c r="K179" s="1102"/>
      <c r="L179" s="1199"/>
      <c r="M179" s="1199"/>
      <c r="N179" s="1199"/>
      <c r="O179" s="1199"/>
      <c r="P179" s="1199"/>
      <c r="Q179" s="1199"/>
      <c r="R179" s="1199"/>
      <c r="S179" s="1199"/>
      <c r="T179" s="1199"/>
      <c r="U179" s="1196"/>
      <c r="V179" s="1197"/>
      <c r="W179" s="1197"/>
      <c r="X179" s="1197"/>
      <c r="Y179" s="1198"/>
      <c r="Z179" s="1199"/>
      <c r="AA179" s="1199"/>
      <c r="AB179" s="1199"/>
      <c r="AC179" s="1199"/>
      <c r="AD179" s="1199"/>
      <c r="AE179" s="1199"/>
      <c r="AF179" s="1199"/>
      <c r="AG179" s="628"/>
      <c r="AH179" s="628"/>
    </row>
    <row r="180" spans="1:34" ht="8.25" customHeight="1">
      <c r="A180" s="575">
        <v>1</v>
      </c>
      <c r="B180" s="1181">
        <v>2</v>
      </c>
      <c r="C180" s="1181"/>
      <c r="D180" s="1181"/>
      <c r="E180" s="1181"/>
      <c r="F180" s="1181">
        <v>3</v>
      </c>
      <c r="G180" s="1181"/>
      <c r="H180" s="1181"/>
      <c r="I180" s="1181">
        <v>4</v>
      </c>
      <c r="J180" s="1181"/>
      <c r="K180" s="1181"/>
      <c r="L180" s="1186">
        <v>5</v>
      </c>
      <c r="M180" s="1187"/>
      <c r="N180" s="1187"/>
      <c r="O180" s="1188"/>
      <c r="P180" s="1181">
        <v>6</v>
      </c>
      <c r="Q180" s="1181"/>
      <c r="R180" s="1181"/>
      <c r="S180" s="1181"/>
      <c r="T180" s="1181"/>
      <c r="U180" s="1182">
        <v>7</v>
      </c>
      <c r="V180" s="1183"/>
      <c r="W180" s="1183"/>
      <c r="X180" s="1183"/>
      <c r="Y180" s="1184"/>
      <c r="Z180" s="1185">
        <v>8</v>
      </c>
      <c r="AA180" s="1185"/>
      <c r="AB180" s="1185"/>
      <c r="AC180" s="1185"/>
      <c r="AD180" s="1185"/>
      <c r="AE180" s="1185"/>
      <c r="AF180" s="1185"/>
      <c r="AG180" s="628"/>
      <c r="AH180" s="628"/>
    </row>
    <row r="181" spans="1:34" ht="15.95" customHeight="1">
      <c r="A181" s="336" t="s">
        <v>10</v>
      </c>
      <c r="B181" s="1147" t="s">
        <v>88</v>
      </c>
      <c r="C181" s="1147"/>
      <c r="D181" s="1147"/>
      <c r="E181" s="1147"/>
      <c r="F181" s="1146"/>
      <c r="G181" s="1146"/>
      <c r="H181" s="1146"/>
      <c r="I181" s="1146"/>
      <c r="J181" s="1146"/>
      <c r="K181" s="1146"/>
      <c r="L181" s="1132"/>
      <c r="M181" s="1133"/>
      <c r="N181" s="1133"/>
      <c r="O181" s="1134"/>
      <c r="P181" s="1146"/>
      <c r="Q181" s="1146"/>
      <c r="R181" s="1146"/>
      <c r="S181" s="1146"/>
      <c r="T181" s="1146"/>
      <c r="U181" s="1142"/>
      <c r="V181" s="1143"/>
      <c r="W181" s="1143"/>
      <c r="X181" s="1143"/>
      <c r="Y181" s="1144"/>
      <c r="Z181" s="1145"/>
      <c r="AA181" s="1145"/>
      <c r="AB181" s="1145"/>
      <c r="AC181" s="1145"/>
      <c r="AD181" s="1145"/>
      <c r="AE181" s="1145"/>
      <c r="AF181" s="1145"/>
      <c r="AG181" s="628"/>
      <c r="AH181" s="628"/>
    </row>
    <row r="182" spans="1:34" ht="15.95" customHeight="1">
      <c r="A182" s="336" t="s">
        <v>12</v>
      </c>
      <c r="B182" s="1147" t="s">
        <v>88</v>
      </c>
      <c r="C182" s="1147"/>
      <c r="D182" s="1147"/>
      <c r="E182" s="1147"/>
      <c r="F182" s="1146"/>
      <c r="G182" s="1146"/>
      <c r="H182" s="1146"/>
      <c r="I182" s="1146"/>
      <c r="J182" s="1146"/>
      <c r="K182" s="1146"/>
      <c r="L182" s="1132"/>
      <c r="M182" s="1133"/>
      <c r="N182" s="1133"/>
      <c r="O182" s="1134"/>
      <c r="P182" s="1146"/>
      <c r="Q182" s="1146"/>
      <c r="R182" s="1146"/>
      <c r="S182" s="1146"/>
      <c r="T182" s="1146"/>
      <c r="U182" s="1142"/>
      <c r="V182" s="1143"/>
      <c r="W182" s="1143"/>
      <c r="X182" s="1143"/>
      <c r="Y182" s="1144"/>
      <c r="Z182" s="1145"/>
      <c r="AA182" s="1145"/>
      <c r="AB182" s="1145"/>
      <c r="AC182" s="1145"/>
      <c r="AD182" s="1145"/>
      <c r="AE182" s="1145"/>
      <c r="AF182" s="1145"/>
      <c r="AG182" s="628"/>
      <c r="AH182" s="628"/>
    </row>
    <row r="183" spans="1:34" s="335" customFormat="1" ht="15.95" customHeight="1">
      <c r="A183" s="629" t="s">
        <v>9</v>
      </c>
      <c r="B183" s="1147" t="s">
        <v>88</v>
      </c>
      <c r="C183" s="1147"/>
      <c r="D183" s="1147"/>
      <c r="E183" s="1147"/>
      <c r="F183" s="1146"/>
      <c r="G183" s="1146"/>
      <c r="H183" s="1146"/>
      <c r="I183" s="1146"/>
      <c r="J183" s="1146"/>
      <c r="K183" s="1146"/>
      <c r="L183" s="1132"/>
      <c r="M183" s="1133"/>
      <c r="N183" s="1133"/>
      <c r="O183" s="1134"/>
      <c r="P183" s="1146"/>
      <c r="Q183" s="1146"/>
      <c r="R183" s="1146"/>
      <c r="S183" s="1146"/>
      <c r="T183" s="1146"/>
      <c r="U183" s="1142"/>
      <c r="V183" s="1143"/>
      <c r="W183" s="1143"/>
      <c r="X183" s="1143"/>
      <c r="Y183" s="1144"/>
      <c r="Z183" s="1145"/>
      <c r="AA183" s="1145"/>
      <c r="AB183" s="1145"/>
      <c r="AC183" s="1145"/>
      <c r="AD183" s="1145"/>
      <c r="AE183" s="1145"/>
      <c r="AF183" s="1145"/>
      <c r="AG183" s="656"/>
      <c r="AH183" s="799"/>
    </row>
    <row r="184" spans="1:34" ht="11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H184" s="831" t="s">
        <v>894</v>
      </c>
    </row>
    <row r="185" spans="1:34" s="189" customFormat="1" ht="3" customHeight="1">
      <c r="A185" s="631"/>
      <c r="B185" s="631"/>
      <c r="C185" s="631"/>
      <c r="D185" s="631"/>
      <c r="E185" s="631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78"/>
      <c r="Q185" s="171"/>
      <c r="R185" s="678"/>
      <c r="S185" s="171"/>
      <c r="T185" s="339"/>
      <c r="U185" s="635"/>
      <c r="V185" s="635"/>
      <c r="W185" s="632"/>
      <c r="X185" s="632"/>
      <c r="Y185" s="632"/>
      <c r="Z185" s="632"/>
      <c r="AA185" s="632"/>
      <c r="AB185" s="326"/>
      <c r="AC185" s="326"/>
      <c r="AD185" s="326"/>
      <c r="AE185" s="326"/>
      <c r="AF185" s="326"/>
      <c r="AH185" s="823"/>
    </row>
    <row r="186" spans="1:34" s="189" customFormat="1" ht="15" customHeight="1">
      <c r="A186" s="1119" t="s">
        <v>808</v>
      </c>
      <c r="B186" s="1119"/>
      <c r="C186" s="1119"/>
      <c r="D186" s="1119"/>
      <c r="E186" s="1119"/>
      <c r="F186" s="1119"/>
      <c r="G186" s="1119"/>
      <c r="H186" s="1119"/>
      <c r="I186" s="1119"/>
      <c r="J186" s="1119"/>
      <c r="K186" s="1119"/>
      <c r="L186" s="1119"/>
      <c r="M186" s="1119"/>
      <c r="N186" s="1119"/>
      <c r="O186" s="1119"/>
      <c r="P186" s="167"/>
      <c r="Q186" s="167"/>
      <c r="R186" s="635"/>
      <c r="S186" s="635"/>
      <c r="T186" s="635"/>
      <c r="U186" s="635"/>
      <c r="V186" s="635"/>
      <c r="W186" s="632"/>
      <c r="X186" s="632"/>
      <c r="Y186" s="632"/>
      <c r="Z186" s="632"/>
      <c r="AA186" s="632"/>
      <c r="AB186" s="326"/>
      <c r="AC186" s="326"/>
      <c r="AD186" s="326"/>
      <c r="AE186" s="326"/>
      <c r="AF186" s="326"/>
      <c r="AH186" s="832" t="s">
        <v>895</v>
      </c>
    </row>
    <row r="187" spans="1:34" ht="1.5" customHeight="1">
      <c r="A187" s="569"/>
      <c r="B187" s="367"/>
      <c r="C187" s="367"/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569"/>
      <c r="S187" s="569"/>
      <c r="T187" s="569"/>
      <c r="U187" s="569"/>
      <c r="V187" s="569"/>
      <c r="W187" s="557"/>
      <c r="X187" s="557"/>
      <c r="Y187" s="557"/>
      <c r="Z187" s="557"/>
      <c r="AA187" s="557"/>
      <c r="AB187" s="326"/>
      <c r="AC187" s="326"/>
      <c r="AD187" s="326"/>
      <c r="AE187" s="326"/>
      <c r="AF187" s="326"/>
      <c r="AH187" s="823"/>
    </row>
    <row r="188" spans="1:34" ht="6" customHeight="1">
      <c r="A188" s="1135" t="s">
        <v>809</v>
      </c>
      <c r="B188" s="1136"/>
      <c r="C188" s="1136"/>
      <c r="D188" s="1136"/>
      <c r="E188" s="1136"/>
      <c r="F188" s="1137"/>
      <c r="G188" s="368"/>
      <c r="H188" s="330"/>
      <c r="I188" s="330"/>
      <c r="J188" s="330"/>
      <c r="K188" s="330"/>
      <c r="L188" s="330"/>
      <c r="M188" s="330"/>
      <c r="N188" s="330"/>
      <c r="O188" s="329"/>
      <c r="P188" s="1135" t="s">
        <v>810</v>
      </c>
      <c r="Q188" s="1136"/>
      <c r="R188" s="1136"/>
      <c r="S188" s="1136"/>
      <c r="T188" s="1136"/>
      <c r="U188" s="1137"/>
      <c r="V188" s="368"/>
      <c r="W188" s="330"/>
      <c r="X188" s="330"/>
      <c r="Y188" s="330"/>
      <c r="Z188" s="330"/>
      <c r="AA188" s="330"/>
      <c r="AB188" s="330"/>
      <c r="AC188" s="330"/>
      <c r="AD188" s="330"/>
      <c r="AE188" s="1136"/>
      <c r="AF188" s="1137"/>
      <c r="AH188" s="823"/>
    </row>
    <row r="189" spans="1:34" ht="18" customHeight="1">
      <c r="A189" s="1138"/>
      <c r="B189" s="865"/>
      <c r="C189" s="865"/>
      <c r="D189" s="865"/>
      <c r="E189" s="865"/>
      <c r="F189" s="866"/>
      <c r="G189" s="23"/>
      <c r="H189" s="568"/>
      <c r="I189" s="568"/>
      <c r="J189" s="369" t="s">
        <v>7</v>
      </c>
      <c r="K189" s="568"/>
      <c r="L189" s="568"/>
      <c r="M189" s="568"/>
      <c r="N189" s="568"/>
      <c r="O189" s="325"/>
      <c r="P189" s="1138"/>
      <c r="Q189" s="865"/>
      <c r="R189" s="865"/>
      <c r="S189" s="865"/>
      <c r="T189" s="865"/>
      <c r="U189" s="866"/>
      <c r="V189" s="168"/>
      <c r="W189" s="770"/>
      <c r="X189" s="770"/>
      <c r="Y189" s="369" t="s">
        <v>7</v>
      </c>
      <c r="Z189" s="770"/>
      <c r="AA189" s="770"/>
      <c r="AB189" s="770"/>
      <c r="AC189" s="770"/>
      <c r="AD189" s="23"/>
      <c r="AE189" s="865"/>
      <c r="AF189" s="866"/>
      <c r="AH189" s="823"/>
    </row>
    <row r="190" spans="1:34" ht="4.9000000000000004" customHeight="1">
      <c r="A190" s="1139"/>
      <c r="B190" s="1140"/>
      <c r="C190" s="1140"/>
      <c r="D190" s="1140"/>
      <c r="E190" s="1140"/>
      <c r="F190" s="1141"/>
      <c r="G190" s="370"/>
      <c r="H190" s="371"/>
      <c r="I190" s="371"/>
      <c r="J190" s="371"/>
      <c r="K190" s="371"/>
      <c r="L190" s="371"/>
      <c r="M190" s="371"/>
      <c r="N190" s="371"/>
      <c r="O190" s="337"/>
      <c r="P190" s="1139"/>
      <c r="Q190" s="1140"/>
      <c r="R190" s="1140"/>
      <c r="S190" s="1140"/>
      <c r="T190" s="1140"/>
      <c r="U190" s="1141"/>
      <c r="V190" s="370"/>
      <c r="W190" s="371"/>
      <c r="X190" s="371"/>
      <c r="Y190" s="371"/>
      <c r="Z190" s="371"/>
      <c r="AA190" s="371"/>
      <c r="AB190" s="371"/>
      <c r="AC190" s="371"/>
      <c r="AD190" s="371"/>
      <c r="AE190" s="1140"/>
      <c r="AF190" s="1141"/>
      <c r="AH190" s="823"/>
    </row>
    <row r="191" spans="1:34" ht="4.9000000000000004" customHeight="1">
      <c r="A191" s="569"/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569"/>
      <c r="S191" s="569"/>
      <c r="T191" s="569"/>
      <c r="U191" s="569"/>
      <c r="V191" s="569"/>
      <c r="W191" s="557"/>
      <c r="X191" s="557"/>
      <c r="Y191" s="557"/>
      <c r="Z191" s="557"/>
      <c r="AA191" s="557"/>
      <c r="AB191" s="326"/>
      <c r="AC191" s="326"/>
      <c r="AD191" s="326"/>
      <c r="AE191" s="326"/>
      <c r="AF191" s="326"/>
      <c r="AH191" s="823"/>
    </row>
    <row r="192" spans="1:34" ht="12.6" customHeight="1">
      <c r="A192" s="1067" t="s">
        <v>811</v>
      </c>
      <c r="B192" s="1067"/>
      <c r="C192" s="1067"/>
      <c r="D192" s="1067"/>
      <c r="E192" s="1067"/>
      <c r="F192" s="1067"/>
      <c r="G192" s="1067"/>
      <c r="H192" s="1067"/>
      <c r="I192" s="1067"/>
      <c r="J192" s="1067"/>
      <c r="K192" s="1067"/>
      <c r="L192" s="1067"/>
      <c r="M192" s="1067"/>
      <c r="N192" s="1067"/>
      <c r="O192" s="1067"/>
      <c r="P192" s="1067"/>
      <c r="Q192" s="1067"/>
      <c r="R192" s="1067"/>
      <c r="S192" s="1067"/>
      <c r="T192" s="1067"/>
      <c r="U192" s="1067"/>
      <c r="V192" s="1067"/>
      <c r="W192" s="1067"/>
      <c r="X192" s="1067"/>
      <c r="Y192" s="1067"/>
      <c r="Z192" s="1067"/>
      <c r="AA192" s="1067"/>
      <c r="AB192" s="1067"/>
      <c r="AC192" s="1067"/>
      <c r="AD192" s="1067"/>
      <c r="AE192" s="1067"/>
      <c r="AF192" s="1067"/>
      <c r="AH192" s="823"/>
    </row>
    <row r="193" spans="1:34" ht="2.25" customHeight="1">
      <c r="A193" s="339"/>
      <c r="B193" s="339"/>
      <c r="C193" s="339"/>
      <c r="D193" s="339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</row>
    <row r="194" spans="1:34" ht="34.5" customHeight="1">
      <c r="A194" s="1150" t="s">
        <v>572</v>
      </c>
      <c r="B194" s="1151"/>
      <c r="C194" s="1151"/>
      <c r="D194" s="1151"/>
      <c r="E194" s="1151"/>
      <c r="F194" s="1151"/>
      <c r="G194" s="1151"/>
      <c r="H194" s="1151"/>
      <c r="I194" s="1151"/>
      <c r="J194" s="1151"/>
      <c r="K194" s="1151"/>
      <c r="L194" s="1151"/>
      <c r="M194" s="1151"/>
      <c r="N194" s="1151"/>
      <c r="O194" s="1151"/>
      <c r="P194" s="1151"/>
      <c r="Q194" s="1151"/>
      <c r="R194" s="1151"/>
      <c r="S194" s="1151"/>
      <c r="T194" s="1151"/>
      <c r="U194" s="1151"/>
      <c r="V194" s="1151"/>
      <c r="W194" s="1151"/>
      <c r="X194" s="1151"/>
      <c r="Y194" s="1151"/>
      <c r="Z194" s="1151"/>
      <c r="AA194" s="1151"/>
      <c r="AB194" s="1151"/>
      <c r="AC194" s="1151"/>
      <c r="AD194" s="1151"/>
      <c r="AE194" s="1151"/>
      <c r="AF194" s="1152"/>
    </row>
    <row r="195" spans="1:34" ht="36" customHeight="1">
      <c r="A195" s="1150" t="s">
        <v>812</v>
      </c>
      <c r="B195" s="1151"/>
      <c r="C195" s="1151"/>
      <c r="D195" s="1151"/>
      <c r="E195" s="1151"/>
      <c r="F195" s="1151"/>
      <c r="G195" s="1151"/>
      <c r="H195" s="1151"/>
      <c r="I195" s="1151"/>
      <c r="J195" s="1151"/>
      <c r="K195" s="1151"/>
      <c r="L195" s="1151"/>
      <c r="M195" s="1151"/>
      <c r="N195" s="1151"/>
      <c r="O195" s="1151"/>
      <c r="P195" s="1151"/>
      <c r="Q195" s="1151"/>
      <c r="R195" s="1151"/>
      <c r="S195" s="1151"/>
      <c r="T195" s="1151"/>
      <c r="U195" s="1151"/>
      <c r="V195" s="1151"/>
      <c r="W195" s="1151"/>
      <c r="X195" s="1151"/>
      <c r="Y195" s="1151"/>
      <c r="Z195" s="1151"/>
      <c r="AA195" s="1142" t="s">
        <v>88</v>
      </c>
      <c r="AB195" s="1143"/>
      <c r="AC195" s="1143"/>
      <c r="AD195" s="1143"/>
      <c r="AE195" s="1143"/>
      <c r="AF195" s="1144"/>
    </row>
    <row r="196" spans="1:34" ht="36.75" customHeight="1">
      <c r="A196" s="1150" t="s">
        <v>813</v>
      </c>
      <c r="B196" s="1151"/>
      <c r="C196" s="1151"/>
      <c r="D196" s="1151"/>
      <c r="E196" s="1151"/>
      <c r="F196" s="1151"/>
      <c r="G196" s="1151"/>
      <c r="H196" s="1151"/>
      <c r="I196" s="1151"/>
      <c r="J196" s="1151"/>
      <c r="K196" s="1151"/>
      <c r="L196" s="1151"/>
      <c r="M196" s="1151"/>
      <c r="N196" s="1151"/>
      <c r="O196" s="1151"/>
      <c r="P196" s="1151"/>
      <c r="Q196" s="1151"/>
      <c r="R196" s="1151"/>
      <c r="S196" s="1151"/>
      <c r="T196" s="1151"/>
      <c r="U196" s="1151"/>
      <c r="V196" s="1151"/>
      <c r="W196" s="1151"/>
      <c r="X196" s="1151"/>
      <c r="Y196" s="1151"/>
      <c r="Z196" s="1152"/>
      <c r="AA196" s="1156">
        <f>IF(AA195="TAK","wpisz kwotę",0)</f>
        <v>0</v>
      </c>
      <c r="AB196" s="1157"/>
      <c r="AC196" s="1157"/>
      <c r="AD196" s="1157"/>
      <c r="AE196" s="1157"/>
      <c r="AF196" s="1158"/>
    </row>
    <row r="197" spans="1:34" s="372" customFormat="1" ht="36" customHeight="1">
      <c r="A197" s="1150" t="s">
        <v>573</v>
      </c>
      <c r="B197" s="1151"/>
      <c r="C197" s="1151"/>
      <c r="D197" s="1151"/>
      <c r="E197" s="1151"/>
      <c r="F197" s="1151"/>
      <c r="G197" s="1151"/>
      <c r="H197" s="1151"/>
      <c r="I197" s="1151"/>
      <c r="J197" s="1151"/>
      <c r="K197" s="1151"/>
      <c r="L197" s="1151"/>
      <c r="M197" s="1151"/>
      <c r="N197" s="1151"/>
      <c r="O197" s="1151"/>
      <c r="P197" s="1151"/>
      <c r="Q197" s="1151"/>
      <c r="R197" s="1151"/>
      <c r="S197" s="1151"/>
      <c r="T197" s="1151"/>
      <c r="U197" s="1151"/>
      <c r="V197" s="1151"/>
      <c r="W197" s="1151"/>
      <c r="X197" s="1151"/>
      <c r="Y197" s="1151"/>
      <c r="Z197" s="1151"/>
      <c r="AA197" s="1151"/>
      <c r="AB197" s="1151"/>
      <c r="AC197" s="1151"/>
      <c r="AD197" s="1151"/>
      <c r="AE197" s="1151"/>
      <c r="AF197" s="1152"/>
      <c r="AG197" s="167"/>
      <c r="AH197" s="167"/>
    </row>
    <row r="198" spans="1:34" ht="36" customHeight="1">
      <c r="A198" s="1150" t="s">
        <v>814</v>
      </c>
      <c r="B198" s="1151"/>
      <c r="C198" s="1151"/>
      <c r="D198" s="1151"/>
      <c r="E198" s="1151"/>
      <c r="F198" s="1151"/>
      <c r="G198" s="1151"/>
      <c r="H198" s="1151"/>
      <c r="I198" s="1151"/>
      <c r="J198" s="1151"/>
      <c r="K198" s="1151"/>
      <c r="L198" s="1151"/>
      <c r="M198" s="1151"/>
      <c r="N198" s="1151"/>
      <c r="O198" s="1151"/>
      <c r="P198" s="1151"/>
      <c r="Q198" s="1151"/>
      <c r="R198" s="1151"/>
      <c r="S198" s="1151"/>
      <c r="T198" s="1151"/>
      <c r="U198" s="1151"/>
      <c r="V198" s="1151"/>
      <c r="W198" s="1151"/>
      <c r="X198" s="1151"/>
      <c r="Y198" s="1151"/>
      <c r="Z198" s="1152"/>
      <c r="AA198" s="1142" t="s">
        <v>88</v>
      </c>
      <c r="AB198" s="1143"/>
      <c r="AC198" s="1143"/>
      <c r="AD198" s="1143"/>
      <c r="AE198" s="1143"/>
      <c r="AF198" s="1144"/>
    </row>
    <row r="199" spans="1:34" ht="36.75" customHeight="1">
      <c r="A199" s="1150" t="s">
        <v>815</v>
      </c>
      <c r="B199" s="1151"/>
      <c r="C199" s="1151"/>
      <c r="D199" s="1151"/>
      <c r="E199" s="1151"/>
      <c r="F199" s="1151"/>
      <c r="G199" s="1151"/>
      <c r="H199" s="1151"/>
      <c r="I199" s="1151"/>
      <c r="J199" s="1151"/>
      <c r="K199" s="1151"/>
      <c r="L199" s="1151"/>
      <c r="M199" s="1151"/>
      <c r="N199" s="1151"/>
      <c r="O199" s="1151"/>
      <c r="P199" s="1151"/>
      <c r="Q199" s="1151"/>
      <c r="R199" s="1151"/>
      <c r="S199" s="1151"/>
      <c r="T199" s="1151"/>
      <c r="U199" s="1151"/>
      <c r="V199" s="1151"/>
      <c r="W199" s="1151"/>
      <c r="X199" s="1151"/>
      <c r="Y199" s="1151"/>
      <c r="Z199" s="1152"/>
      <c r="AA199" s="1142" t="s">
        <v>88</v>
      </c>
      <c r="AB199" s="1143"/>
      <c r="AC199" s="1143"/>
      <c r="AD199" s="1143"/>
      <c r="AE199" s="1143"/>
      <c r="AF199" s="1144"/>
    </row>
    <row r="200" spans="1:34" ht="36.75" customHeight="1">
      <c r="A200" s="1150" t="s">
        <v>816</v>
      </c>
      <c r="B200" s="1151"/>
      <c r="C200" s="1151"/>
      <c r="D200" s="1151"/>
      <c r="E200" s="1151"/>
      <c r="F200" s="1151"/>
      <c r="G200" s="1151"/>
      <c r="H200" s="1151"/>
      <c r="I200" s="1151"/>
      <c r="J200" s="1151"/>
      <c r="K200" s="1151"/>
      <c r="L200" s="1151"/>
      <c r="M200" s="1151"/>
      <c r="N200" s="1151"/>
      <c r="O200" s="1151"/>
      <c r="P200" s="1151"/>
      <c r="Q200" s="1151"/>
      <c r="R200" s="1151"/>
      <c r="S200" s="1151"/>
      <c r="T200" s="1151"/>
      <c r="U200" s="1151"/>
      <c r="V200" s="1151"/>
      <c r="W200" s="1151"/>
      <c r="X200" s="1151"/>
      <c r="Y200" s="1151"/>
      <c r="Z200" s="1152"/>
      <c r="AA200" s="1153">
        <f>IF(AA198="TAK","wpisz liczbę",IF(AA199="TAK","wpisz liczbę",0))</f>
        <v>0</v>
      </c>
      <c r="AB200" s="1154"/>
      <c r="AC200" s="1154"/>
      <c r="AD200" s="1154"/>
      <c r="AE200" s="1154"/>
      <c r="AF200" s="1155"/>
    </row>
    <row r="201" spans="1:34" ht="4.5" customHeight="1">
      <c r="A201" s="636"/>
      <c r="B201" s="636"/>
      <c r="C201" s="636"/>
      <c r="D201" s="636"/>
      <c r="E201" s="636"/>
      <c r="F201" s="636"/>
      <c r="G201" s="636"/>
      <c r="H201" s="636"/>
      <c r="I201" s="636"/>
      <c r="J201" s="636"/>
      <c r="K201" s="636"/>
      <c r="L201" s="636"/>
      <c r="M201" s="636"/>
      <c r="N201" s="636"/>
      <c r="O201" s="636"/>
      <c r="P201" s="636"/>
      <c r="Q201" s="636"/>
      <c r="R201" s="636"/>
      <c r="S201" s="636"/>
      <c r="T201" s="636"/>
      <c r="U201" s="636"/>
      <c r="V201" s="636"/>
      <c r="W201" s="636"/>
      <c r="X201" s="636"/>
      <c r="Y201" s="636"/>
      <c r="Z201" s="636"/>
      <c r="AA201" s="636"/>
      <c r="AB201" s="632"/>
      <c r="AC201" s="632"/>
      <c r="AD201" s="632"/>
      <c r="AE201" s="632"/>
      <c r="AF201" s="631"/>
    </row>
    <row r="202" spans="1:34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</sheetData>
  <sheetProtection algorithmName="SHA-512" hashValue="6mSgFtqmrKUNI3KH/dLk+omn9xQoH6yu8W4afKMqi3bY6Yh2VbeTjEMC9OQDogkXzxQ3i/vVDK+n87rLFdTkOg==" saltValue="gjxg+UFG4lYjwCQSZJGnfg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3"/>
      <headerFooter alignWithMargins="0">
        <oddFooter>&amp;L&amp;8PROW 2014-2020_19.2/3.1/r&amp;R
&amp;8Strona &amp;P z &amp;N</oddFooter>
      </headerFooter>
    </customSheetView>
  </customSheetViews>
  <mergeCells count="317">
    <mergeCell ref="M114:P114"/>
    <mergeCell ref="Q114:T114"/>
    <mergeCell ref="U114:AF114"/>
    <mergeCell ref="B114:L114"/>
    <mergeCell ref="H172:N172"/>
    <mergeCell ref="Z177:AF179"/>
    <mergeCell ref="H173:N173"/>
    <mergeCell ref="H174:N174"/>
    <mergeCell ref="H170:N170"/>
    <mergeCell ref="W169:AF169"/>
    <mergeCell ref="A167:AF167"/>
    <mergeCell ref="H169:N169"/>
    <mergeCell ref="O169:V169"/>
    <mergeCell ref="S173:AF173"/>
    <mergeCell ref="O171:V171"/>
    <mergeCell ref="O172:V172"/>
    <mergeCell ref="A172:G172"/>
    <mergeCell ref="A174:G174"/>
    <mergeCell ref="L178:O179"/>
    <mergeCell ref="H171:N171"/>
    <mergeCell ref="A171:G171"/>
    <mergeCell ref="B177:K177"/>
    <mergeCell ref="A173:G173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11:P111"/>
    <mergeCell ref="Q111:T111"/>
    <mergeCell ref="F180:H180"/>
    <mergeCell ref="I180:K180"/>
    <mergeCell ref="I178:K179"/>
    <mergeCell ref="A170:G170"/>
    <mergeCell ref="W172:AF172"/>
    <mergeCell ref="W171:AF171"/>
    <mergeCell ref="P180:T180"/>
    <mergeCell ref="B180:E180"/>
    <mergeCell ref="U180:Y180"/>
    <mergeCell ref="Z180:AF180"/>
    <mergeCell ref="L180:O180"/>
    <mergeCell ref="B178:E179"/>
    <mergeCell ref="F178:H179"/>
    <mergeCell ref="O170:V170"/>
    <mergeCell ref="W170:AF170"/>
    <mergeCell ref="L177:Y177"/>
    <mergeCell ref="U178:Y179"/>
    <mergeCell ref="P178:T179"/>
    <mergeCell ref="C134:Y136"/>
    <mergeCell ref="C131:Y133"/>
    <mergeCell ref="C128:Y130"/>
    <mergeCell ref="B118:L118"/>
    <mergeCell ref="B107:L107"/>
    <mergeCell ref="M107:P107"/>
    <mergeCell ref="Q107:T107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M108:P108"/>
    <mergeCell ref="Q108:T108"/>
    <mergeCell ref="U108:AF10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37:B39"/>
    <mergeCell ref="AD32:AE32"/>
    <mergeCell ref="AD38:AE38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C58:AA60"/>
    <mergeCell ref="A64:B66"/>
    <mergeCell ref="A200:Z200"/>
    <mergeCell ref="A199:Z199"/>
    <mergeCell ref="A198:Z198"/>
    <mergeCell ref="A196:Z196"/>
    <mergeCell ref="A195:Z195"/>
    <mergeCell ref="U183:Y183"/>
    <mergeCell ref="Z183:AF183"/>
    <mergeCell ref="L182:O182"/>
    <mergeCell ref="L183:O183"/>
    <mergeCell ref="B182:E182"/>
    <mergeCell ref="A186:O186"/>
    <mergeCell ref="I182:K182"/>
    <mergeCell ref="A192:AF192"/>
    <mergeCell ref="B183:E183"/>
    <mergeCell ref="AA198:AF198"/>
    <mergeCell ref="AA199:AF199"/>
    <mergeCell ref="AA200:AF200"/>
    <mergeCell ref="AE188:AF190"/>
    <mergeCell ref="A194:AF194"/>
    <mergeCell ref="AA195:AF195"/>
    <mergeCell ref="AA196:AF196"/>
    <mergeCell ref="A197:AF197"/>
    <mergeCell ref="B101:L101"/>
    <mergeCell ref="U101:AF101"/>
    <mergeCell ref="Q101:T101"/>
    <mergeCell ref="B99:L99"/>
    <mergeCell ref="L181:O181"/>
    <mergeCell ref="A188:F190"/>
    <mergeCell ref="P188:U190"/>
    <mergeCell ref="U181:Y181"/>
    <mergeCell ref="Z181:AF181"/>
    <mergeCell ref="U182:Y182"/>
    <mergeCell ref="Z182:AF182"/>
    <mergeCell ref="F181:H181"/>
    <mergeCell ref="B181:E181"/>
    <mergeCell ref="P183:T183"/>
    <mergeCell ref="F183:H183"/>
    <mergeCell ref="I183:K183"/>
    <mergeCell ref="P181:T181"/>
    <mergeCell ref="P182:T182"/>
    <mergeCell ref="F182:H182"/>
    <mergeCell ref="I181:K181"/>
    <mergeCell ref="B100:L100"/>
    <mergeCell ref="M105:P105"/>
    <mergeCell ref="U99:AF99"/>
    <mergeCell ref="U100:AF100"/>
    <mergeCell ref="Q98:T98"/>
    <mergeCell ref="M99:P99"/>
    <mergeCell ref="Q99:T99"/>
    <mergeCell ref="M100:P100"/>
    <mergeCell ref="Q100:T100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S174:AF174"/>
    <mergeCell ref="A176:AF176"/>
    <mergeCell ref="A177:A179"/>
    <mergeCell ref="A5:AF5"/>
    <mergeCell ref="A9:AF9"/>
    <mergeCell ref="A169:G169"/>
    <mergeCell ref="A120:M120"/>
    <mergeCell ref="M102:P102"/>
    <mergeCell ref="Q102:T102"/>
    <mergeCell ref="U105:AF105"/>
    <mergeCell ref="B106:L106"/>
    <mergeCell ref="W161:AF161"/>
    <mergeCell ref="W160:AF160"/>
    <mergeCell ref="A160:G160"/>
    <mergeCell ref="A159:G159"/>
    <mergeCell ref="A157:G157"/>
    <mergeCell ref="A131:B133"/>
    <mergeCell ref="A134:B136"/>
    <mergeCell ref="C127:AF127"/>
    <mergeCell ref="A137:B139"/>
    <mergeCell ref="C151:Z151"/>
    <mergeCell ref="A127:B127"/>
    <mergeCell ref="A128:B130"/>
    <mergeCell ref="A144:B146"/>
    <mergeCell ref="A1:AF1"/>
    <mergeCell ref="A21:AF21"/>
    <mergeCell ref="O158:V158"/>
    <mergeCell ref="W158:AF158"/>
    <mergeCell ref="H158:N158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55:AH155"/>
    <mergeCell ref="AG156:AH158"/>
    <mergeCell ref="AG159:AH160"/>
    <mergeCell ref="AG161:AH163"/>
    <mergeCell ref="H162:N162"/>
    <mergeCell ref="O162:V162"/>
    <mergeCell ref="W162:AF162"/>
    <mergeCell ref="A152:AF153"/>
    <mergeCell ref="A151:B151"/>
    <mergeCell ref="A140:B142"/>
    <mergeCell ref="O159:V159"/>
    <mergeCell ref="A147:B149"/>
    <mergeCell ref="C143:AE143"/>
    <mergeCell ref="C147:Y149"/>
    <mergeCell ref="C144:Y146"/>
    <mergeCell ref="C140:Y142"/>
    <mergeCell ref="C137:Y139"/>
    <mergeCell ref="U123:AF123"/>
    <mergeCell ref="Q105:T105"/>
    <mergeCell ref="M112:P112"/>
    <mergeCell ref="Q112:T112"/>
    <mergeCell ref="K164:M164"/>
    <mergeCell ref="A155:AF155"/>
    <mergeCell ref="A161:G161"/>
    <mergeCell ref="H161:N161"/>
    <mergeCell ref="W159:AF159"/>
    <mergeCell ref="H160:N160"/>
    <mergeCell ref="O161:V161"/>
    <mergeCell ref="A162:G162"/>
    <mergeCell ref="H157:N157"/>
    <mergeCell ref="O157:V157"/>
    <mergeCell ref="W157:AF157"/>
    <mergeCell ref="A158:G158"/>
    <mergeCell ref="O160:V160"/>
  </mergeCells>
  <phoneticPr fontId="5" type="noConversion"/>
  <dataValidations disablePrompts="1" count="14">
    <dataValidation type="list" allowBlank="1" showInputMessage="1" showErrorMessage="1" sqref="O175:AF175 AB38 AA195 AA198:AA199 O166:AF166 K164:M164">
      <formula1>"(wybierz z listy),TAK,NIE"</formula1>
    </dataValidation>
    <dataValidation type="list" allowBlank="1" showInputMessage="1" showErrorMessage="1" sqref="H158:N158 H170:N170 B181:E1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50:J150 I154:J154">
      <formula1>"'---------wybierz rodzaj operacji---------,Operacja inwestycyjna,Operacja nieinwestycyjna"</formula1>
    </dataValidation>
    <dataValidation type="list" allowBlank="1" showDropDown="1" showInputMessage="1" showErrorMessage="1" sqref="AC85">
      <formula1>"x"</formula1>
    </dataValidation>
    <dataValidation type="whole" allowBlank="1" showInputMessage="1" showErrorMessage="1" errorTitle="Błąd!" error="W tym polu można wpisać tylko pojedynczą cyfrę - w zakresie od 0 do 1" sqref="H189 W189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AA129:AB129 AD129:AE129 AD132:AE132 AA132:AB132 AA135:AB135 AD135:AE135 AD138:AE138 AA138:AB138 AA141:AB141 AD141:AE141 AD145:AE145 AA145:AB145 AA148:AB148 AD148:AE148 I189 X189 K189:N189 Z189:AC189">
      <formula1>0</formula1>
      <formula2>9</formula2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96:P118 M122:P124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96:AF196 AA200:AF20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5, jak wskazuje zielona strzałka) i wybrać Wstaw." sqref="AH1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8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86 AH127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28" max="31" man="1"/>
    <brk id="90" max="31" man="1"/>
    <brk id="119" max="31" man="1"/>
    <brk id="185" max="31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194" customWidth="1"/>
    <col min="2" max="2" width="3.140625" style="194" customWidth="1"/>
    <col min="3" max="3" width="2.85546875" style="194" customWidth="1"/>
    <col min="4" max="4" width="3" style="194" customWidth="1"/>
    <col min="5" max="5" width="2.7109375" style="194" customWidth="1"/>
    <col min="6" max="13" width="3" style="194" customWidth="1"/>
    <col min="14" max="15" width="3.28515625" style="194" customWidth="1"/>
    <col min="16" max="17" width="2.85546875" style="194" customWidth="1"/>
    <col min="18" max="18" width="2.5703125" style="194" customWidth="1"/>
    <col min="19" max="19" width="3.140625" style="194" customWidth="1"/>
    <col min="20" max="26" width="3" style="194" customWidth="1"/>
    <col min="27" max="27" width="3.42578125" style="194" customWidth="1"/>
    <col min="28" max="31" width="3" style="194" customWidth="1"/>
    <col min="32" max="34" width="2.85546875" style="194" customWidth="1"/>
    <col min="35" max="35" width="2.7109375" style="194" customWidth="1"/>
    <col min="36" max="36" width="6.7109375" style="194" customWidth="1"/>
    <col min="37" max="37" width="25.42578125" style="194" hidden="1" customWidth="1"/>
    <col min="38" max="16384" width="9.140625" style="194"/>
  </cols>
  <sheetData>
    <row r="1" spans="1:37" ht="16.5" customHeight="1">
      <c r="A1" s="1229" t="s">
        <v>361</v>
      </c>
      <c r="B1" s="1229"/>
      <c r="C1" s="1229"/>
      <c r="D1" s="1229"/>
      <c r="E1" s="1229"/>
      <c r="F1" s="1229"/>
      <c r="G1" s="1229"/>
      <c r="H1" s="1229"/>
      <c r="I1" s="1229"/>
      <c r="J1" s="1229"/>
      <c r="K1" s="1229"/>
      <c r="L1" s="1229"/>
      <c r="M1" s="1229"/>
      <c r="N1" s="1229"/>
      <c r="O1" s="1229"/>
      <c r="P1" s="1229"/>
      <c r="Q1" s="1229"/>
      <c r="R1" s="1229"/>
      <c r="S1" s="1229"/>
      <c r="T1" s="1229"/>
      <c r="U1" s="1229"/>
      <c r="V1" s="1229"/>
      <c r="W1" s="1229"/>
      <c r="X1" s="1229"/>
      <c r="Y1" s="1229"/>
      <c r="Z1" s="1229"/>
      <c r="AA1" s="1229"/>
      <c r="AB1" s="1229"/>
      <c r="AC1" s="1229"/>
      <c r="AD1" s="1229"/>
      <c r="AE1" s="1229"/>
      <c r="AF1" s="1229"/>
      <c r="AG1" s="1229"/>
      <c r="AH1" s="1229"/>
      <c r="AI1" s="1229"/>
    </row>
    <row r="2" spans="1:37" ht="17.100000000000001" customHeight="1">
      <c r="A2" s="1057" t="s">
        <v>373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230"/>
      <c r="X2" s="633"/>
      <c r="Y2" s="633"/>
      <c r="Z2" s="633"/>
      <c r="AA2" s="373"/>
      <c r="AB2" s="373"/>
      <c r="AC2" s="189"/>
      <c r="AD2" s="189"/>
      <c r="AE2" s="373"/>
      <c r="AF2" s="373"/>
      <c r="AG2" s="373"/>
      <c r="AH2" s="373"/>
      <c r="AI2" s="373"/>
    </row>
    <row r="3" spans="1:37" ht="17.100000000000001" customHeight="1">
      <c r="A3" s="167" t="s">
        <v>267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73"/>
      <c r="M3" s="373"/>
      <c r="N3" s="373"/>
      <c r="O3" s="373"/>
      <c r="P3" s="373"/>
      <c r="Q3" s="373"/>
      <c r="R3" s="373"/>
      <c r="S3" s="373"/>
      <c r="T3" s="373"/>
      <c r="U3" s="189"/>
      <c r="V3" s="189"/>
      <c r="W3" s="373"/>
      <c r="X3" s="373"/>
      <c r="Y3" s="373"/>
      <c r="Z3" s="373"/>
      <c r="AA3" s="373"/>
      <c r="AB3" s="373"/>
      <c r="AC3" s="1166" t="s">
        <v>14</v>
      </c>
      <c r="AD3" s="1233"/>
      <c r="AE3" s="724" t="str">
        <f>IF(OsPr192WoPP="3.2.2 Jednostka sektora finansów publicznych","x","")</f>
        <v/>
      </c>
      <c r="AF3" s="1231" t="s">
        <v>15</v>
      </c>
      <c r="AG3" s="1232"/>
      <c r="AH3" s="336" t="str">
        <f>IF(AE3="x","","x")</f>
        <v>x</v>
      </c>
      <c r="AI3" s="373"/>
    </row>
    <row r="4" spans="1:37" ht="17.100000000000001" customHeight="1">
      <c r="A4" s="167" t="s">
        <v>266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4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</row>
    <row r="5" spans="1:37" ht="24.95" customHeight="1">
      <c r="A5" s="896" t="s">
        <v>102</v>
      </c>
      <c r="B5" s="1234"/>
      <c r="C5" s="1234"/>
      <c r="D5" s="1234"/>
      <c r="E5" s="1234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5"/>
      <c r="T5" s="1180" t="s">
        <v>354</v>
      </c>
      <c r="U5" s="1180"/>
      <c r="V5" s="1180"/>
      <c r="W5" s="1180"/>
      <c r="X5" s="1180"/>
      <c r="Y5" s="1180"/>
      <c r="Z5" s="1180"/>
      <c r="AA5" s="1180"/>
      <c r="AB5" s="1180" t="s">
        <v>169</v>
      </c>
      <c r="AC5" s="1180"/>
      <c r="AD5" s="1180"/>
      <c r="AE5" s="1180"/>
      <c r="AF5" s="1180"/>
      <c r="AG5" s="1180"/>
      <c r="AH5" s="1180"/>
      <c r="AI5" s="1180"/>
    </row>
    <row r="6" spans="1:37" ht="24.95" customHeight="1">
      <c r="A6" s="1236" t="s">
        <v>724</v>
      </c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22">
        <v>0</v>
      </c>
      <c r="U6" s="1222"/>
      <c r="V6" s="1222"/>
      <c r="W6" s="1222"/>
      <c r="X6" s="1222"/>
      <c r="Y6" s="1222"/>
      <c r="Z6" s="1222"/>
      <c r="AA6" s="1222"/>
      <c r="AB6" s="1222">
        <v>0</v>
      </c>
      <c r="AC6" s="1222"/>
      <c r="AD6" s="1222"/>
      <c r="AE6" s="1222"/>
      <c r="AF6" s="1222"/>
      <c r="AG6" s="1222"/>
      <c r="AH6" s="1222"/>
      <c r="AI6" s="1222"/>
    </row>
    <row r="7" spans="1:37" ht="17.100000000000001" customHeight="1">
      <c r="A7" s="1236" t="s">
        <v>270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16">
        <f>SUM(T8:T10)</f>
        <v>0</v>
      </c>
      <c r="U7" s="1216"/>
      <c r="V7" s="1216"/>
      <c r="W7" s="1216"/>
      <c r="X7" s="1216"/>
      <c r="Y7" s="1216"/>
      <c r="Z7" s="1216"/>
      <c r="AA7" s="1216"/>
      <c r="AB7" s="1216">
        <f>SUM(AB8:AB10)</f>
        <v>0</v>
      </c>
      <c r="AC7" s="1216"/>
      <c r="AD7" s="1216"/>
      <c r="AE7" s="1216"/>
      <c r="AF7" s="1216"/>
      <c r="AG7" s="1216"/>
      <c r="AH7" s="1216"/>
      <c r="AI7" s="1216"/>
    </row>
    <row r="8" spans="1:37" ht="17.100000000000001" customHeight="1">
      <c r="A8" s="1238" t="s">
        <v>706</v>
      </c>
      <c r="B8" s="1238"/>
      <c r="C8" s="1238"/>
      <c r="D8" s="1238"/>
      <c r="E8" s="1238"/>
      <c r="F8" s="1238"/>
      <c r="G8" s="1238"/>
      <c r="H8" s="1238"/>
      <c r="I8" s="1238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</row>
    <row r="9" spans="1:37" ht="17.100000000000001" customHeight="1">
      <c r="A9" s="1238" t="s">
        <v>707</v>
      </c>
      <c r="B9" s="1238"/>
      <c r="C9" s="1238"/>
      <c r="D9" s="1238"/>
      <c r="E9" s="1238"/>
      <c r="F9" s="1238"/>
      <c r="G9" s="1238"/>
      <c r="H9" s="1238"/>
      <c r="I9" s="1238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</row>
    <row r="10" spans="1:37" ht="17.100000000000001" customHeight="1">
      <c r="A10" s="1239" t="s">
        <v>705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22"/>
      <c r="U10" s="1222"/>
      <c r="V10" s="1222"/>
      <c r="W10" s="1222"/>
      <c r="X10" s="1222"/>
      <c r="Y10" s="1222"/>
      <c r="Z10" s="1222"/>
      <c r="AA10" s="1222"/>
      <c r="AB10" s="1222"/>
      <c r="AC10" s="1222"/>
      <c r="AD10" s="1222"/>
      <c r="AE10" s="1222"/>
      <c r="AF10" s="1222"/>
      <c r="AG10" s="1222"/>
      <c r="AH10" s="1222"/>
      <c r="AI10" s="1222"/>
    </row>
    <row r="11" spans="1:37" ht="17.100000000000001" customHeight="1">
      <c r="A11" s="1236" t="s">
        <v>271</v>
      </c>
      <c r="B11" s="1236"/>
      <c r="C11" s="1236"/>
      <c r="D11" s="1236"/>
      <c r="E11" s="1236"/>
      <c r="F11" s="1236"/>
      <c r="G11" s="1236"/>
      <c r="H11" s="1236"/>
      <c r="I11" s="1236"/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</row>
    <row r="12" spans="1:37" ht="17.100000000000001" customHeight="1">
      <c r="A12" s="1236" t="s">
        <v>272</v>
      </c>
      <c r="B12" s="1236"/>
      <c r="C12" s="1236"/>
      <c r="D12" s="1236"/>
      <c r="E12" s="1236"/>
      <c r="F12" s="1236"/>
      <c r="G12" s="1236"/>
      <c r="H12" s="1236"/>
      <c r="I12" s="1236"/>
      <c r="J12" s="1236"/>
      <c r="K12" s="1236"/>
      <c r="L12" s="1236"/>
      <c r="M12" s="1236"/>
      <c r="N12" s="1236"/>
      <c r="O12" s="1236"/>
      <c r="P12" s="1236"/>
      <c r="Q12" s="1236"/>
      <c r="R12" s="1236"/>
      <c r="S12" s="1236"/>
      <c r="T12" s="1222"/>
      <c r="U12" s="1222"/>
      <c r="V12" s="1222"/>
      <c r="W12" s="1222"/>
      <c r="X12" s="1222"/>
      <c r="Y12" s="1222"/>
      <c r="Z12" s="1222"/>
      <c r="AA12" s="1222"/>
      <c r="AB12" s="1237"/>
      <c r="AC12" s="1237"/>
      <c r="AD12" s="1237"/>
      <c r="AE12" s="1237"/>
      <c r="AF12" s="1237"/>
      <c r="AG12" s="1237"/>
      <c r="AH12" s="1237"/>
      <c r="AI12" s="1237"/>
      <c r="AJ12" s="194" t="s">
        <v>187</v>
      </c>
    </row>
    <row r="13" spans="1:37" ht="17.100000000000001" customHeight="1">
      <c r="A13" s="1236" t="s">
        <v>369</v>
      </c>
      <c r="B13" s="1236"/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16">
        <f>SUM(T6,T7,T11,T12)</f>
        <v>0</v>
      </c>
      <c r="U13" s="1216"/>
      <c r="V13" s="1216"/>
      <c r="W13" s="1216"/>
      <c r="X13" s="1216"/>
      <c r="Y13" s="1216"/>
      <c r="Z13" s="1216"/>
      <c r="AA13" s="1216"/>
      <c r="AB13" s="1216">
        <f>SUM(AB6,AB7,AB11)</f>
        <v>0</v>
      </c>
      <c r="AC13" s="1216"/>
      <c r="AD13" s="1216"/>
      <c r="AE13" s="1216"/>
      <c r="AF13" s="1216"/>
      <c r="AG13" s="1216"/>
      <c r="AH13" s="1216"/>
      <c r="AI13" s="1216"/>
    </row>
    <row r="14" spans="1:37" ht="17.100000000000001" customHeight="1">
      <c r="A14" s="167" t="s">
        <v>337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73"/>
      <c r="M14" s="373"/>
      <c r="N14" s="373"/>
      <c r="O14" s="373"/>
      <c r="P14" s="373"/>
      <c r="Q14" s="373"/>
      <c r="R14" s="373"/>
      <c r="S14" s="373"/>
      <c r="T14" s="373"/>
      <c r="U14" s="374"/>
      <c r="V14" s="374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7" ht="17.100000000000001" customHeight="1">
      <c r="A15" s="1252" t="s">
        <v>682</v>
      </c>
      <c r="B15" s="1252"/>
      <c r="C15" s="1252"/>
      <c r="D15" s="1252"/>
      <c r="E15" s="1252"/>
      <c r="F15" s="1252"/>
      <c r="G15" s="1252"/>
      <c r="H15" s="1252"/>
      <c r="I15" s="1252"/>
      <c r="J15" s="1252"/>
      <c r="K15" s="1252"/>
      <c r="L15" s="1252"/>
      <c r="M15" s="1252"/>
      <c r="N15" s="1252"/>
      <c r="O15" s="1252"/>
      <c r="P15" s="1252"/>
      <c r="Q15" s="1252"/>
      <c r="R15" s="1252"/>
      <c r="S15" s="1252"/>
      <c r="T15" s="1252"/>
      <c r="U15" s="1252"/>
      <c r="V15" s="1252"/>
      <c r="W15" s="1252"/>
      <c r="X15" s="1252"/>
      <c r="Y15" s="1252"/>
      <c r="Z15" s="1252"/>
      <c r="AA15" s="1252"/>
      <c r="AB15" s="1252"/>
      <c r="AC15" s="1252"/>
      <c r="AD15" s="1252"/>
      <c r="AE15" s="1252"/>
      <c r="AF15" s="1252"/>
      <c r="AG15" s="1252"/>
      <c r="AH15" s="1252"/>
      <c r="AI15" s="1252"/>
      <c r="AK15" s="395" t="s">
        <v>88</v>
      </c>
    </row>
    <row r="16" spans="1:37" ht="17.100000000000001" customHeight="1">
      <c r="A16" s="1251" t="s">
        <v>683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  <c r="P16" s="1251"/>
      <c r="Q16" s="1251"/>
      <c r="R16" s="1251"/>
      <c r="S16" s="1251"/>
      <c r="T16" s="1251"/>
      <c r="U16" s="1251"/>
      <c r="V16" s="1251"/>
      <c r="W16" s="1251"/>
      <c r="X16" s="1251"/>
      <c r="Y16" s="1251"/>
      <c r="Z16" s="1251"/>
      <c r="AA16" s="1251"/>
      <c r="AB16" s="1216">
        <f ca="1">Zal_B_VII_B91!AR14</f>
        <v>0</v>
      </c>
      <c r="AC16" s="1216"/>
      <c r="AD16" s="1216"/>
      <c r="AE16" s="1216"/>
      <c r="AF16" s="1216"/>
      <c r="AG16" s="1216"/>
      <c r="AH16" s="1216"/>
      <c r="AI16" s="1216"/>
      <c r="AK16" s="334" t="s">
        <v>192</v>
      </c>
    </row>
    <row r="17" spans="1:45" ht="24.95" customHeight="1">
      <c r="A17" s="1230" t="s">
        <v>684</v>
      </c>
      <c r="B17" s="1230"/>
      <c r="C17" s="1230"/>
      <c r="D17" s="1230"/>
      <c r="E17" s="1230"/>
      <c r="F17" s="1230"/>
      <c r="G17" s="1230"/>
      <c r="H17" s="1230"/>
      <c r="I17" s="1230"/>
      <c r="J17" s="1230"/>
      <c r="K17" s="1230"/>
      <c r="L17" s="1230"/>
      <c r="M17" s="1230"/>
      <c r="N17" s="1230"/>
      <c r="O17" s="1230"/>
      <c r="P17" s="1230"/>
      <c r="Q17" s="1230"/>
      <c r="R17" s="1230"/>
      <c r="S17" s="1230"/>
      <c r="T17" s="1230"/>
      <c r="U17" s="1230"/>
      <c r="V17" s="1230"/>
      <c r="W17" s="1230"/>
      <c r="X17" s="1230"/>
      <c r="Y17" s="1230"/>
      <c r="Z17" s="1230"/>
      <c r="AA17" s="1230"/>
      <c r="AB17" s="1230"/>
      <c r="AC17" s="1230"/>
      <c r="AD17" s="1230"/>
      <c r="AE17" s="1230"/>
      <c r="AF17" s="1230"/>
      <c r="AG17" s="1230"/>
      <c r="AH17" s="1230"/>
      <c r="AI17" s="1230"/>
      <c r="AK17" s="396">
        <v>300000</v>
      </c>
    </row>
    <row r="18" spans="1:45" ht="17.100000000000001" customHeight="1">
      <c r="A18" s="1150" t="s">
        <v>685</v>
      </c>
      <c r="B18" s="1151"/>
      <c r="C18" s="1151"/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  <c r="W18" s="1151"/>
      <c r="X18" s="1151"/>
      <c r="Y18" s="1151"/>
      <c r="Z18" s="1151"/>
      <c r="AA18" s="1152"/>
      <c r="AB18" s="1248">
        <f>IF(OsPr192WoPP="3.2.2 Jednostka sektora finansów publicznych","ND",IF(B_III!AC38="x",500000,300000))</f>
        <v>300000</v>
      </c>
      <c r="AC18" s="1249"/>
      <c r="AD18" s="1249"/>
      <c r="AE18" s="1249"/>
      <c r="AF18" s="1249"/>
      <c r="AG18" s="1249"/>
      <c r="AH18" s="1249"/>
      <c r="AI18" s="1250"/>
      <c r="AK18" s="396">
        <v>500000</v>
      </c>
    </row>
    <row r="19" spans="1:45" ht="17.100000000000001" customHeight="1">
      <c r="A19" s="896" t="s">
        <v>686</v>
      </c>
      <c r="B19" s="897"/>
      <c r="C19" s="897"/>
      <c r="D19" s="897"/>
      <c r="E19" s="897"/>
      <c r="F19" s="897"/>
      <c r="G19" s="897"/>
      <c r="H19" s="897"/>
      <c r="I19" s="897"/>
      <c r="J19" s="897"/>
      <c r="K19" s="897"/>
      <c r="L19" s="897"/>
      <c r="M19" s="897"/>
      <c r="N19" s="897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8"/>
      <c r="AB19" s="1177" t="s">
        <v>170</v>
      </c>
      <c r="AC19" s="1178"/>
      <c r="AD19" s="1178"/>
      <c r="AE19" s="1178"/>
      <c r="AF19" s="1178"/>
      <c r="AG19" s="1178"/>
      <c r="AH19" s="1178"/>
      <c r="AI19" s="1179"/>
    </row>
    <row r="20" spans="1:45" s="335" customFormat="1" ht="17.100000000000001" customHeight="1">
      <c r="A20" s="1180" t="s">
        <v>687</v>
      </c>
      <c r="B20" s="1180"/>
      <c r="C20" s="1180"/>
      <c r="D20" s="1244"/>
      <c r="E20" s="1244"/>
      <c r="F20" s="1244"/>
      <c r="G20" s="1244"/>
      <c r="H20" s="1244"/>
      <c r="I20" s="1244"/>
      <c r="J20" s="1244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22"/>
      <c r="AC20" s="1222"/>
      <c r="AD20" s="1222"/>
      <c r="AE20" s="1222"/>
      <c r="AF20" s="1222"/>
      <c r="AG20" s="1222"/>
      <c r="AH20" s="1222"/>
      <c r="AI20" s="1222"/>
      <c r="AJ20" s="194"/>
    </row>
    <row r="21" spans="1:45" s="335" customFormat="1" ht="17.100000000000001" customHeight="1">
      <c r="A21" s="1180" t="s">
        <v>688</v>
      </c>
      <c r="B21" s="1180"/>
      <c r="C21" s="1180"/>
      <c r="D21" s="1244"/>
      <c r="E21" s="1244"/>
      <c r="F21" s="1244"/>
      <c r="G21" s="1244"/>
      <c r="H21" s="1244"/>
      <c r="I21" s="1244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22"/>
      <c r="AC21" s="1222"/>
      <c r="AD21" s="1222"/>
      <c r="AE21" s="1222"/>
      <c r="AF21" s="1222"/>
      <c r="AG21" s="1222"/>
      <c r="AH21" s="1222"/>
      <c r="AI21" s="1222"/>
      <c r="AJ21" s="194"/>
    </row>
    <row r="22" spans="1:45" s="335" customFormat="1" ht="17.100000000000001" customHeight="1">
      <c r="A22" s="1180" t="s">
        <v>689</v>
      </c>
      <c r="B22" s="1180"/>
      <c r="C22" s="1180"/>
      <c r="D22" s="1244"/>
      <c r="E22" s="1244"/>
      <c r="F22" s="1244"/>
      <c r="G22" s="1244"/>
      <c r="H22" s="1244"/>
      <c r="I22" s="1244"/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22"/>
      <c r="AC22" s="1222"/>
      <c r="AD22" s="1222"/>
      <c r="AE22" s="1222"/>
      <c r="AF22" s="1222"/>
      <c r="AG22" s="1222"/>
      <c r="AH22" s="1222"/>
      <c r="AI22" s="1222"/>
      <c r="AJ22" s="194"/>
    </row>
    <row r="23" spans="1:45" s="335" customFormat="1" ht="17.100000000000001" customHeight="1">
      <c r="A23" s="1145" t="s">
        <v>690</v>
      </c>
      <c r="B23" s="1145"/>
      <c r="C23" s="1145"/>
      <c r="D23" s="1244"/>
      <c r="E23" s="1244"/>
      <c r="F23" s="1244"/>
      <c r="G23" s="1244"/>
      <c r="H23" s="1244"/>
      <c r="I23" s="1244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22"/>
      <c r="AC23" s="1222"/>
      <c r="AD23" s="1222"/>
      <c r="AE23" s="1222"/>
      <c r="AF23" s="1222"/>
      <c r="AG23" s="1222"/>
      <c r="AH23" s="1222"/>
      <c r="AI23" s="1222"/>
      <c r="AL23" s="801"/>
      <c r="AM23" s="801"/>
      <c r="AN23" s="801"/>
      <c r="AO23" s="801"/>
      <c r="AP23" s="801"/>
      <c r="AQ23" s="801"/>
      <c r="AR23" s="801"/>
      <c r="AS23" s="801"/>
    </row>
    <row r="24" spans="1:45" ht="23.25" customHeight="1">
      <c r="A24" s="1097" t="s">
        <v>691</v>
      </c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241">
        <f ca="1">IF(SUM(AB20:OFFSET(Razem_BIV_33_pomoc,-1,27))&gt;AB18,"Przekroczony limit pomocy!",SUM(AB20:OFFSET(Razem_BIV_33_pomoc,-1,27)))</f>
        <v>0</v>
      </c>
      <c r="AC24" s="1242"/>
      <c r="AD24" s="1242"/>
      <c r="AE24" s="1242"/>
      <c r="AF24" s="1242"/>
      <c r="AG24" s="1242"/>
      <c r="AH24" s="1242"/>
      <c r="AI24" s="1243"/>
      <c r="AL24" s="833" t="s">
        <v>894</v>
      </c>
      <c r="AM24" s="825"/>
      <c r="AN24" s="825"/>
      <c r="AO24" s="825"/>
      <c r="AP24" s="825"/>
      <c r="AQ24" s="825"/>
      <c r="AR24" s="825"/>
      <c r="AS24" s="825"/>
    </row>
    <row r="25" spans="1:45" ht="24.95" customHeight="1">
      <c r="A25" s="1150" t="s">
        <v>692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2"/>
      <c r="AB25" s="1241">
        <f ca="1">IF(AB18="ND",IF(AB16&gt;0,AB16,"Nie dotyczy"),IF(SUM(AB18-AB24)&gt;AB16,AB16,SUM(AB18-AB24)))</f>
        <v>0</v>
      </c>
      <c r="AC25" s="1242"/>
      <c r="AD25" s="1242"/>
      <c r="AE25" s="1242"/>
      <c r="AF25" s="1242"/>
      <c r="AG25" s="1242"/>
      <c r="AH25" s="1242"/>
      <c r="AI25" s="1243"/>
      <c r="AL25" s="832" t="s">
        <v>895</v>
      </c>
      <c r="AM25" s="825"/>
      <c r="AN25" s="825"/>
      <c r="AO25" s="825"/>
      <c r="AP25" s="825"/>
      <c r="AQ25" s="825"/>
      <c r="AR25" s="825"/>
      <c r="AS25" s="825"/>
    </row>
    <row r="26" spans="1:45" ht="17.100000000000001" customHeight="1">
      <c r="A26" s="867" t="s">
        <v>233</v>
      </c>
      <c r="B26" s="867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867"/>
      <c r="Y26" s="8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L26" s="825"/>
      <c r="AM26" s="825"/>
      <c r="AN26" s="825"/>
      <c r="AO26" s="825"/>
      <c r="AP26" s="825"/>
      <c r="AQ26" s="825"/>
      <c r="AR26" s="825"/>
      <c r="AS26" s="825"/>
    </row>
    <row r="27" spans="1:45" ht="17.100000000000001" customHeight="1">
      <c r="A27" s="1213" t="s">
        <v>715</v>
      </c>
      <c r="B27" s="1247"/>
      <c r="C27" s="1247"/>
      <c r="D27" s="1247"/>
      <c r="E27" s="1247"/>
      <c r="F27" s="1247"/>
      <c r="G27" s="1247"/>
      <c r="H27" s="1247"/>
      <c r="I27" s="1247"/>
      <c r="J27" s="1247"/>
      <c r="K27" s="1247"/>
      <c r="L27" s="1247"/>
      <c r="M27" s="1247"/>
      <c r="N27" s="1247"/>
      <c r="O27" s="1247"/>
      <c r="P27" s="1247"/>
      <c r="Q27" s="1247"/>
      <c r="R27" s="1247"/>
      <c r="S27" s="1247"/>
      <c r="T27" s="1247"/>
      <c r="U27" s="1247"/>
      <c r="V27" s="1247"/>
      <c r="W27" s="1247"/>
      <c r="X27" s="1247"/>
      <c r="Y27" s="1247"/>
      <c r="Z27" s="1247"/>
      <c r="AA27" s="1247"/>
      <c r="AB27" s="1216">
        <f>IF(SUM(AB28:AI29)=AB13,SUM(AB28:AI29),"BŁĄD DANYCH")</f>
        <v>0</v>
      </c>
      <c r="AC27" s="1216"/>
      <c r="AD27" s="1216"/>
      <c r="AE27" s="1216"/>
      <c r="AF27" s="1216"/>
      <c r="AG27" s="1216"/>
      <c r="AH27" s="1216"/>
      <c r="AI27" s="1216"/>
    </row>
    <row r="28" spans="1:45" ht="17.100000000000001" customHeight="1">
      <c r="A28" s="1213" t="s">
        <v>234</v>
      </c>
      <c r="B28" s="1213"/>
      <c r="C28" s="1213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13"/>
      <c r="P28" s="1213"/>
      <c r="Q28" s="1213"/>
      <c r="R28" s="1213"/>
      <c r="S28" s="1213"/>
      <c r="T28" s="1213"/>
      <c r="U28" s="1213"/>
      <c r="V28" s="1213"/>
      <c r="W28" s="1213"/>
      <c r="X28" s="1213"/>
      <c r="Y28" s="1213"/>
      <c r="Z28" s="1213"/>
      <c r="AA28" s="1213"/>
      <c r="AB28" s="1246"/>
      <c r="AC28" s="1246"/>
      <c r="AD28" s="1246"/>
      <c r="AE28" s="1246"/>
      <c r="AF28" s="1246"/>
      <c r="AG28" s="1246"/>
      <c r="AH28" s="1246"/>
      <c r="AI28" s="1246"/>
    </row>
    <row r="29" spans="1:45" ht="17.100000000000001" customHeight="1">
      <c r="A29" s="1213" t="s">
        <v>235</v>
      </c>
      <c r="B29" s="1213"/>
      <c r="C29" s="1213"/>
      <c r="D29" s="1213"/>
      <c r="E29" s="1213"/>
      <c r="F29" s="1213"/>
      <c r="G29" s="1213"/>
      <c r="H29" s="1213"/>
      <c r="I29" s="1213"/>
      <c r="J29" s="1213"/>
      <c r="K29" s="1213"/>
      <c r="L29" s="1213"/>
      <c r="M29" s="1213"/>
      <c r="N29" s="1213"/>
      <c r="O29" s="1213"/>
      <c r="P29" s="1213"/>
      <c r="Q29" s="1213"/>
      <c r="R29" s="1213"/>
      <c r="S29" s="1213"/>
      <c r="T29" s="1213"/>
      <c r="U29" s="1213"/>
      <c r="V29" s="1213"/>
      <c r="W29" s="1213"/>
      <c r="X29" s="1213"/>
      <c r="Y29" s="1213"/>
      <c r="Z29" s="1213"/>
      <c r="AA29" s="1213"/>
      <c r="AB29" s="1222"/>
      <c r="AC29" s="1222"/>
      <c r="AD29" s="1222"/>
      <c r="AE29" s="1222"/>
      <c r="AF29" s="1222"/>
      <c r="AG29" s="1222"/>
      <c r="AH29" s="1222"/>
      <c r="AI29" s="1222"/>
    </row>
    <row r="30" spans="1:45" ht="17.100000000000001" customHeight="1">
      <c r="A30" s="1213" t="s">
        <v>356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213"/>
      <c r="P30" s="1213"/>
      <c r="Q30" s="1213"/>
      <c r="R30" s="1213"/>
      <c r="S30" s="1213"/>
      <c r="T30" s="1213"/>
      <c r="U30" s="1213"/>
      <c r="V30" s="1213"/>
      <c r="W30" s="1213"/>
      <c r="X30" s="1213"/>
      <c r="Y30" s="1213"/>
      <c r="Z30" s="1213"/>
      <c r="AA30" s="1213"/>
      <c r="AB30" s="1214" t="e">
        <f>AB32/AB27*100</f>
        <v>#DIV/0!</v>
      </c>
      <c r="AC30" s="1214"/>
      <c r="AD30" s="1214"/>
      <c r="AE30" s="1214"/>
      <c r="AF30" s="1214"/>
      <c r="AG30" s="1214"/>
      <c r="AH30" s="1214"/>
      <c r="AI30" s="1214"/>
    </row>
    <row r="31" spans="1:45" ht="17.100000000000001" customHeight="1">
      <c r="A31" s="867" t="s">
        <v>528</v>
      </c>
      <c r="B31" s="867"/>
      <c r="C31" s="867"/>
      <c r="D31" s="867"/>
      <c r="E31" s="867"/>
      <c r="F31" s="867"/>
      <c r="G31" s="867"/>
      <c r="H31" s="867"/>
      <c r="I31" s="867"/>
      <c r="J31" s="867"/>
      <c r="K31" s="867"/>
      <c r="L31" s="867"/>
      <c r="M31" s="867"/>
      <c r="N31" s="867"/>
      <c r="O31" s="867"/>
      <c r="P31" s="867"/>
      <c r="Q31" s="867"/>
      <c r="R31" s="867"/>
      <c r="S31" s="867"/>
      <c r="T31" s="867"/>
      <c r="U31" s="867"/>
      <c r="V31" s="867"/>
      <c r="W31" s="867"/>
      <c r="X31" s="867"/>
      <c r="Y31" s="867"/>
      <c r="Z31" s="867"/>
      <c r="AA31" s="867"/>
      <c r="AB31" s="867"/>
      <c r="AC31" s="867"/>
      <c r="AD31" s="867"/>
      <c r="AE31" s="867"/>
      <c r="AF31" s="867"/>
      <c r="AG31" s="867"/>
      <c r="AH31" s="867"/>
      <c r="AI31" s="867"/>
    </row>
    <row r="32" spans="1:45" ht="17.100000000000001" customHeight="1">
      <c r="A32" s="1213" t="s">
        <v>716</v>
      </c>
      <c r="B32" s="1247"/>
      <c r="C32" s="1247"/>
      <c r="D32" s="1247"/>
      <c r="E32" s="1247"/>
      <c r="F32" s="1247"/>
      <c r="G32" s="1247"/>
      <c r="H32" s="1247"/>
      <c r="I32" s="1247"/>
      <c r="J32" s="1247"/>
      <c r="K32" s="1247"/>
      <c r="L32" s="1247"/>
      <c r="M32" s="1247"/>
      <c r="N32" s="1247"/>
      <c r="O32" s="1247"/>
      <c r="P32" s="1247"/>
      <c r="Q32" s="1247"/>
      <c r="R32" s="1247"/>
      <c r="S32" s="1247"/>
      <c r="T32" s="1247"/>
      <c r="U32" s="1247"/>
      <c r="V32" s="1247"/>
      <c r="W32" s="1247"/>
      <c r="X32" s="1247"/>
      <c r="Y32" s="1247"/>
      <c r="Z32" s="1247"/>
      <c r="AA32" s="1247"/>
      <c r="AB32" s="1216">
        <f>SUM(AB33,AB37)</f>
        <v>0</v>
      </c>
      <c r="AC32" s="1216"/>
      <c r="AD32" s="1216"/>
      <c r="AE32" s="1216"/>
      <c r="AF32" s="1216"/>
      <c r="AG32" s="1216"/>
      <c r="AH32" s="1216"/>
      <c r="AI32" s="1216"/>
    </row>
    <row r="33" spans="1:35" ht="17.100000000000001" customHeight="1">
      <c r="A33" s="1213" t="s">
        <v>717</v>
      </c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  <c r="V33" s="1217"/>
      <c r="W33" s="1217"/>
      <c r="X33" s="1217"/>
      <c r="Y33" s="1217"/>
      <c r="Z33" s="1217"/>
      <c r="AA33" s="1217"/>
      <c r="AB33" s="1215">
        <f>IF(OsPr192WoPP="3.2.2 Jednostka sektora finansów publicznych",AB34,SUM(AB34:AI35))</f>
        <v>0</v>
      </c>
      <c r="AC33" s="1216"/>
      <c r="AD33" s="1216"/>
      <c r="AE33" s="1216"/>
      <c r="AF33" s="1216"/>
      <c r="AG33" s="1216"/>
      <c r="AH33" s="1216"/>
      <c r="AI33" s="1216"/>
    </row>
    <row r="34" spans="1:35" ht="17.100000000000001" customHeight="1">
      <c r="A34" s="1213" t="s">
        <v>274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22"/>
      <c r="AC34" s="1222"/>
      <c r="AD34" s="1222"/>
      <c r="AE34" s="1222"/>
      <c r="AF34" s="1222"/>
      <c r="AG34" s="1222"/>
      <c r="AH34" s="1222"/>
      <c r="AI34" s="1222"/>
    </row>
    <row r="35" spans="1:35" ht="17.100000000000001" customHeight="1">
      <c r="A35" s="1213" t="s">
        <v>275</v>
      </c>
      <c r="B35" s="1217"/>
      <c r="C35" s="1217"/>
      <c r="D35" s="1217"/>
      <c r="E35" s="1217"/>
      <c r="F35" s="1217"/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  <c r="V35" s="1217"/>
      <c r="W35" s="1217"/>
      <c r="X35" s="1217"/>
      <c r="Y35" s="1217"/>
      <c r="Z35" s="1217"/>
      <c r="AA35" s="1217"/>
      <c r="AB35" s="1222"/>
      <c r="AC35" s="1222"/>
      <c r="AD35" s="1222"/>
      <c r="AE35" s="1222"/>
      <c r="AF35" s="1222"/>
      <c r="AG35" s="1222"/>
      <c r="AH35" s="1222"/>
      <c r="AI35" s="1222"/>
    </row>
    <row r="36" spans="1:35" ht="17.100000000000001" customHeight="1">
      <c r="A36" s="1213" t="s">
        <v>295</v>
      </c>
      <c r="B36" s="1217"/>
      <c r="C36" s="1217"/>
      <c r="D36" s="1217"/>
      <c r="E36" s="1217"/>
      <c r="F36" s="1217"/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  <c r="V36" s="1217"/>
      <c r="W36" s="1217"/>
      <c r="X36" s="1217"/>
      <c r="Y36" s="1217"/>
      <c r="Z36" s="1217"/>
      <c r="AA36" s="1217"/>
      <c r="AB36" s="1222"/>
      <c r="AC36" s="1222"/>
      <c r="AD36" s="1222"/>
      <c r="AE36" s="1222"/>
      <c r="AF36" s="1222"/>
      <c r="AG36" s="1222"/>
      <c r="AH36" s="1222"/>
      <c r="AI36" s="1222"/>
    </row>
    <row r="37" spans="1:35" ht="17.100000000000001" customHeight="1">
      <c r="A37" s="1213" t="s">
        <v>718</v>
      </c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  <c r="V37" s="1217"/>
      <c r="W37" s="1217"/>
      <c r="X37" s="1217"/>
      <c r="Y37" s="1217"/>
      <c r="Z37" s="1217"/>
      <c r="AA37" s="1217"/>
      <c r="AB37" s="1216">
        <f>IF(OsPr192WoPP="3.2.2 Jednostka sektora finansów publicznych",AB38,SUM(AB38:AI39))</f>
        <v>0</v>
      </c>
      <c r="AC37" s="1216"/>
      <c r="AD37" s="1216"/>
      <c r="AE37" s="1216"/>
      <c r="AF37" s="1216"/>
      <c r="AG37" s="1216"/>
      <c r="AH37" s="1216"/>
      <c r="AI37" s="1216"/>
    </row>
    <row r="38" spans="1:35" ht="17.100000000000001" customHeight="1">
      <c r="A38" s="1213" t="s">
        <v>276</v>
      </c>
      <c r="B38" s="1217"/>
      <c r="C38" s="1217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  <c r="V38" s="1217"/>
      <c r="W38" s="1217"/>
      <c r="X38" s="1217"/>
      <c r="Y38" s="1217"/>
      <c r="Z38" s="1217"/>
      <c r="AA38" s="1217"/>
      <c r="AB38" s="1222"/>
      <c r="AC38" s="1222"/>
      <c r="AD38" s="1222"/>
      <c r="AE38" s="1222"/>
      <c r="AF38" s="1222"/>
      <c r="AG38" s="1222"/>
      <c r="AH38" s="1222"/>
      <c r="AI38" s="1222"/>
    </row>
    <row r="39" spans="1:35" ht="17.100000000000001" customHeight="1">
      <c r="A39" s="1213" t="s">
        <v>277</v>
      </c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22"/>
      <c r="AC39" s="1222"/>
      <c r="AD39" s="1222"/>
      <c r="AE39" s="1222"/>
      <c r="AF39" s="1222"/>
      <c r="AG39" s="1222"/>
      <c r="AH39" s="1222"/>
      <c r="AI39" s="1222"/>
    </row>
    <row r="40" spans="1:35" ht="17.100000000000001" customHeight="1">
      <c r="A40" s="1213" t="s">
        <v>302</v>
      </c>
      <c r="B40" s="1217"/>
      <c r="C40" s="1217"/>
      <c r="D40" s="1217"/>
      <c r="E40" s="1217"/>
      <c r="F40" s="1217"/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17"/>
      <c r="Y40" s="1217"/>
      <c r="Z40" s="1217"/>
      <c r="AA40" s="1217"/>
      <c r="AB40" s="1222"/>
      <c r="AC40" s="1222"/>
      <c r="AD40" s="1222"/>
      <c r="AE40" s="1222"/>
      <c r="AF40" s="1222"/>
      <c r="AG40" s="1222"/>
      <c r="AH40" s="1222"/>
      <c r="AI40" s="1222"/>
    </row>
    <row r="41" spans="1:35" ht="32.25" customHeight="1">
      <c r="A41" s="1218" t="s">
        <v>817</v>
      </c>
      <c r="B41" s="1218"/>
      <c r="C41" s="1218"/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</row>
    <row r="42" spans="1:35" s="376" customFormat="1" ht="17.100000000000001" customHeight="1">
      <c r="A42" s="867" t="s">
        <v>693</v>
      </c>
      <c r="B42" s="867"/>
      <c r="C42" s="867"/>
      <c r="D42" s="867"/>
      <c r="E42" s="867"/>
      <c r="F42" s="867"/>
      <c r="G42" s="867"/>
      <c r="H42" s="867"/>
      <c r="I42" s="867"/>
      <c r="J42" s="867"/>
      <c r="K42" s="867"/>
      <c r="L42" s="867"/>
      <c r="M42" s="867"/>
      <c r="N42" s="867"/>
      <c r="O42" s="867"/>
      <c r="P42" s="867"/>
      <c r="Q42" s="867"/>
      <c r="R42" s="867"/>
      <c r="S42" s="867"/>
      <c r="T42" s="867"/>
      <c r="U42" s="867"/>
      <c r="V42" s="867"/>
      <c r="W42" s="867"/>
      <c r="X42" s="867"/>
      <c r="Y42" s="867"/>
      <c r="Z42" s="867"/>
      <c r="AA42" s="867"/>
      <c r="AB42" s="867"/>
      <c r="AC42" s="867"/>
      <c r="AD42" s="867"/>
      <c r="AE42" s="867"/>
      <c r="AF42" s="867"/>
      <c r="AG42" s="867"/>
      <c r="AH42" s="867"/>
      <c r="AI42" s="867"/>
    </row>
    <row r="43" spans="1:35" s="376" customFormat="1" ht="17.100000000000001" customHeight="1">
      <c r="A43" s="867" t="s">
        <v>269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867"/>
      <c r="AC43" s="867"/>
      <c r="AD43" s="867"/>
      <c r="AE43" s="867"/>
      <c r="AF43" s="867"/>
      <c r="AG43" s="867"/>
      <c r="AH43" s="867"/>
      <c r="AI43" s="867"/>
    </row>
    <row r="44" spans="1:35" s="376" customFormat="1" ht="17.100000000000001" customHeight="1">
      <c r="A44" s="867" t="s">
        <v>694</v>
      </c>
      <c r="B44" s="867"/>
      <c r="C44" s="867"/>
      <c r="D44" s="867"/>
      <c r="E44" s="867"/>
      <c r="F44" s="867"/>
      <c r="G44" s="867"/>
      <c r="H44" s="867"/>
      <c r="I44" s="867"/>
      <c r="J44" s="867"/>
      <c r="K44" s="867"/>
      <c r="L44" s="867"/>
      <c r="M44" s="867"/>
      <c r="N44" s="860" t="s">
        <v>14</v>
      </c>
      <c r="O44" s="861"/>
      <c r="P44" s="145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378"/>
      <c r="AG44" s="378"/>
      <c r="AH44" s="377"/>
      <c r="AI44" s="559"/>
    </row>
    <row r="45" spans="1:35" s="376" customFormat="1" ht="17.100000000000001" customHeight="1">
      <c r="A45" s="1212" t="s">
        <v>385</v>
      </c>
      <c r="B45" s="1212"/>
      <c r="C45" s="1212"/>
      <c r="D45" s="1212"/>
      <c r="E45" s="1212"/>
      <c r="F45" s="1212"/>
      <c r="G45" s="1212"/>
      <c r="H45" s="1212"/>
      <c r="I45" s="1212"/>
      <c r="J45" s="1212"/>
      <c r="K45" s="1212"/>
      <c r="L45" s="1212"/>
      <c r="M45" s="1212"/>
      <c r="N45" s="1212"/>
      <c r="O45" s="1212"/>
      <c r="P45" s="1212"/>
      <c r="Q45" s="1212"/>
      <c r="R45" s="1212"/>
      <c r="S45" s="1212"/>
      <c r="T45" s="1212"/>
      <c r="U45" s="1212"/>
      <c r="V45" s="1212"/>
      <c r="W45" s="1212"/>
      <c r="X45" s="1212"/>
      <c r="Y45" s="1212"/>
      <c r="Z45" s="1212"/>
      <c r="AA45" s="1212"/>
      <c r="AB45" s="1212"/>
      <c r="AC45" s="1212"/>
      <c r="AD45" s="1212"/>
      <c r="AE45" s="1212"/>
      <c r="AF45" s="1212"/>
      <c r="AG45" s="1212"/>
      <c r="AH45" s="1212"/>
      <c r="AI45" s="638"/>
    </row>
    <row r="46" spans="1:35" s="676" customFormat="1" ht="39.950000000000003" customHeight="1">
      <c r="A46" s="1177" t="s">
        <v>5</v>
      </c>
      <c r="B46" s="1178"/>
      <c r="C46" s="1178"/>
      <c r="D46" s="1179"/>
      <c r="E46" s="1150" t="s">
        <v>531</v>
      </c>
      <c r="F46" s="1151"/>
      <c r="G46" s="1151"/>
      <c r="H46" s="1151"/>
      <c r="I46" s="1151"/>
      <c r="J46" s="1151"/>
      <c r="K46" s="1151"/>
      <c r="L46" s="1151"/>
      <c r="M46" s="1151"/>
      <c r="N46" s="1151"/>
      <c r="O46" s="1151"/>
      <c r="P46" s="1151"/>
      <c r="Q46" s="1151"/>
      <c r="R46" s="1151"/>
      <c r="S46" s="1152"/>
      <c r="T46" s="1150" t="s">
        <v>529</v>
      </c>
      <c r="U46" s="1151"/>
      <c r="V46" s="1151"/>
      <c r="W46" s="1151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1152"/>
    </row>
    <row r="47" spans="1:35" s="376" customFormat="1" ht="17.25" customHeight="1">
      <c r="A47" s="1177" t="s">
        <v>530</v>
      </c>
      <c r="B47" s="1178"/>
      <c r="C47" s="1178"/>
      <c r="D47" s="1178"/>
      <c r="E47" s="1219"/>
      <c r="F47" s="1220"/>
      <c r="G47" s="1220"/>
      <c r="H47" s="1220"/>
      <c r="I47" s="1220"/>
      <c r="J47" s="1220"/>
      <c r="K47" s="1220"/>
      <c r="L47" s="1220"/>
      <c r="M47" s="1220"/>
      <c r="N47" s="1220"/>
      <c r="O47" s="1220"/>
      <c r="P47" s="1220"/>
      <c r="Q47" s="1220"/>
      <c r="R47" s="1220"/>
      <c r="S47" s="1221"/>
      <c r="T47" s="1206"/>
      <c r="U47" s="1207"/>
      <c r="V47" s="1207"/>
      <c r="W47" s="1207"/>
      <c r="X47" s="1207"/>
      <c r="Y47" s="1207"/>
      <c r="Z47" s="1207"/>
      <c r="AA47" s="1207"/>
      <c r="AB47" s="1207"/>
      <c r="AC47" s="1207"/>
      <c r="AD47" s="1207"/>
      <c r="AE47" s="1207"/>
      <c r="AF47" s="1207"/>
      <c r="AG47" s="1207"/>
      <c r="AH47" s="1208"/>
    </row>
    <row r="48" spans="1:35" s="376" customFormat="1" ht="17.25" customHeight="1">
      <c r="A48" s="1177" t="s">
        <v>273</v>
      </c>
      <c r="B48" s="1178"/>
      <c r="C48" s="1178"/>
      <c r="D48" s="1178"/>
      <c r="E48" s="1219"/>
      <c r="F48" s="1220"/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1"/>
      <c r="T48" s="1206"/>
      <c r="U48" s="1207"/>
      <c r="V48" s="1207"/>
      <c r="W48" s="1207"/>
      <c r="X48" s="1207"/>
      <c r="Y48" s="1207"/>
      <c r="Z48" s="1207"/>
      <c r="AA48" s="1207"/>
      <c r="AB48" s="1207"/>
      <c r="AC48" s="1207"/>
      <c r="AD48" s="1207"/>
      <c r="AE48" s="1207"/>
      <c r="AF48" s="1207"/>
      <c r="AG48" s="1207"/>
      <c r="AH48" s="1208"/>
    </row>
    <row r="49" spans="1:35" s="376" customFormat="1" ht="17.25" customHeight="1">
      <c r="A49" s="1177" t="s">
        <v>191</v>
      </c>
      <c r="B49" s="1178"/>
      <c r="C49" s="1178"/>
      <c r="D49" s="1178"/>
      <c r="E49" s="1209">
        <f>SUM(E47:S48)</f>
        <v>0</v>
      </c>
      <c r="F49" s="1210"/>
      <c r="G49" s="1210"/>
      <c r="H49" s="1210"/>
      <c r="I49" s="1210"/>
      <c r="J49" s="1210"/>
      <c r="K49" s="1210"/>
      <c r="L49" s="1210"/>
      <c r="M49" s="1210"/>
      <c r="N49" s="1210"/>
      <c r="O49" s="1210"/>
      <c r="P49" s="1210"/>
      <c r="Q49" s="1210"/>
      <c r="R49" s="1210"/>
      <c r="S49" s="1211"/>
      <c r="T49" s="1209">
        <f>SUM(T47:AH48)</f>
        <v>0</v>
      </c>
      <c r="U49" s="1210"/>
      <c r="V49" s="1210"/>
      <c r="W49" s="1210"/>
      <c r="X49" s="1210"/>
      <c r="Y49" s="1210"/>
      <c r="Z49" s="1210"/>
      <c r="AA49" s="1210"/>
      <c r="AB49" s="1210"/>
      <c r="AC49" s="1210"/>
      <c r="AD49" s="1210"/>
      <c r="AE49" s="1210"/>
      <c r="AF49" s="1210"/>
      <c r="AG49" s="1210"/>
      <c r="AH49" s="1211"/>
    </row>
    <row r="50" spans="1:35" s="376" customFormat="1" ht="9.9499999999999993" customHeight="1">
      <c r="A50" s="558"/>
      <c r="B50" s="558"/>
      <c r="C50" s="574"/>
      <c r="D50" s="574"/>
      <c r="E50" s="557"/>
      <c r="F50" s="557"/>
      <c r="G50" s="557"/>
      <c r="H50" s="557"/>
      <c r="I50" s="557"/>
      <c r="J50" s="557"/>
      <c r="K50" s="557"/>
      <c r="L50" s="557"/>
      <c r="M50" s="557"/>
      <c r="N50" s="565"/>
      <c r="O50" s="565"/>
      <c r="P50" s="565"/>
      <c r="Q50" s="565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378"/>
      <c r="AC50" s="378"/>
      <c r="AD50" s="378"/>
      <c r="AE50" s="378"/>
      <c r="AF50" s="378"/>
      <c r="AG50" s="378"/>
      <c r="AH50" s="378"/>
      <c r="AI50" s="378"/>
    </row>
    <row r="51" spans="1:35" s="376" customFormat="1" ht="39.950000000000003" customHeight="1">
      <c r="A51" s="1180" t="s">
        <v>5</v>
      </c>
      <c r="B51" s="1180"/>
      <c r="C51" s="1180"/>
      <c r="D51" s="1180"/>
      <c r="E51" s="1226" t="s">
        <v>298</v>
      </c>
      <c r="F51" s="1227"/>
      <c r="G51" s="1227"/>
      <c r="H51" s="1227"/>
      <c r="I51" s="1227"/>
      <c r="J51" s="1227"/>
      <c r="K51" s="1227"/>
      <c r="L51" s="1227"/>
      <c r="M51" s="1227"/>
      <c r="N51" s="1227"/>
      <c r="O51" s="1227"/>
      <c r="P51" s="1227"/>
      <c r="Q51" s="1227"/>
      <c r="R51" s="1227"/>
      <c r="S51" s="1228"/>
      <c r="T51" s="1150" t="s">
        <v>278</v>
      </c>
      <c r="U51" s="1151"/>
      <c r="V51" s="1151"/>
      <c r="W51" s="1151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1152"/>
      <c r="AI51" s="23"/>
    </row>
    <row r="52" spans="1:35" s="376" customFormat="1" ht="11.45" customHeight="1">
      <c r="A52" s="1180" t="s">
        <v>237</v>
      </c>
      <c r="B52" s="1180"/>
      <c r="C52" s="1180"/>
      <c r="D52" s="1180"/>
      <c r="E52" s="1219"/>
      <c r="F52" s="1220"/>
      <c r="G52" s="1220"/>
      <c r="H52" s="1220"/>
      <c r="I52" s="1220"/>
      <c r="J52" s="1220"/>
      <c r="K52" s="1220"/>
      <c r="L52" s="1220"/>
      <c r="M52" s="1220"/>
      <c r="N52" s="1220"/>
      <c r="O52" s="1220"/>
      <c r="P52" s="1220"/>
      <c r="Q52" s="1220"/>
      <c r="R52" s="1220"/>
      <c r="S52" s="1221"/>
      <c r="T52" s="25"/>
      <c r="U52" s="25"/>
      <c r="V52" s="25"/>
      <c r="W52" s="25"/>
      <c r="X52" s="380"/>
      <c r="Y52" s="380"/>
      <c r="Z52" s="380"/>
      <c r="AA52" s="381"/>
      <c r="AB52" s="382"/>
      <c r="AC52" s="565"/>
      <c r="AD52" s="565"/>
      <c r="AE52" s="565"/>
      <c r="AF52" s="565"/>
      <c r="AG52" s="383"/>
      <c r="AH52" s="384"/>
      <c r="AI52" s="565"/>
    </row>
    <row r="53" spans="1:35" s="376" customFormat="1" ht="17.100000000000001" customHeight="1">
      <c r="A53" s="1180"/>
      <c r="B53" s="1180"/>
      <c r="C53" s="1180"/>
      <c r="D53" s="1180"/>
      <c r="E53" s="1219"/>
      <c r="F53" s="1220"/>
      <c r="G53" s="1220"/>
      <c r="H53" s="1220"/>
      <c r="I53" s="1220"/>
      <c r="J53" s="1220"/>
      <c r="K53" s="1220"/>
      <c r="L53" s="1220"/>
      <c r="M53" s="1220"/>
      <c r="N53" s="1220"/>
      <c r="O53" s="1220"/>
      <c r="P53" s="1220"/>
      <c r="Q53" s="1220"/>
      <c r="R53" s="1220"/>
      <c r="S53" s="1221"/>
      <c r="T53" s="25"/>
      <c r="X53" s="385"/>
      <c r="Y53" s="385"/>
      <c r="Z53" s="369" t="s">
        <v>7</v>
      </c>
      <c r="AA53" s="385"/>
      <c r="AB53" s="385"/>
      <c r="AC53" s="385"/>
      <c r="AD53" s="385"/>
      <c r="AG53" s="386"/>
      <c r="AH53" s="379"/>
      <c r="AI53" s="386"/>
    </row>
    <row r="54" spans="1:35" s="376" customFormat="1" ht="11.45" customHeight="1">
      <c r="A54" s="1180"/>
      <c r="B54" s="1180"/>
      <c r="C54" s="1180"/>
      <c r="D54" s="1180"/>
      <c r="E54" s="1219"/>
      <c r="F54" s="1220"/>
      <c r="G54" s="1220"/>
      <c r="H54" s="1220"/>
      <c r="I54" s="1220"/>
      <c r="J54" s="1220"/>
      <c r="K54" s="1220"/>
      <c r="L54" s="1220"/>
      <c r="M54" s="1220"/>
      <c r="N54" s="1220"/>
      <c r="O54" s="1220"/>
      <c r="P54" s="1220"/>
      <c r="Q54" s="1220"/>
      <c r="R54" s="1220"/>
      <c r="S54" s="1221"/>
      <c r="T54" s="20"/>
      <c r="W54" s="387"/>
      <c r="X54" s="1225" t="s">
        <v>498</v>
      </c>
      <c r="Y54" s="1225"/>
      <c r="Z54" s="1225"/>
      <c r="AA54" s="1225"/>
      <c r="AB54" s="1225"/>
      <c r="AC54" s="1225"/>
      <c r="AD54" s="1225"/>
      <c r="AE54" s="387"/>
      <c r="AF54" s="387"/>
      <c r="AG54" s="387"/>
      <c r="AH54" s="388"/>
      <c r="AI54" s="386"/>
    </row>
    <row r="55" spans="1:35" s="376" customFormat="1" ht="11.45" customHeight="1">
      <c r="A55" s="1180" t="s">
        <v>238</v>
      </c>
      <c r="B55" s="1180"/>
      <c r="C55" s="1180"/>
      <c r="D55" s="1180"/>
      <c r="E55" s="1219"/>
      <c r="F55" s="1220"/>
      <c r="G55" s="1220"/>
      <c r="H55" s="1220"/>
      <c r="I55" s="1220"/>
      <c r="J55" s="1220"/>
      <c r="K55" s="1220"/>
      <c r="L55" s="1220"/>
      <c r="M55" s="1220"/>
      <c r="N55" s="1220"/>
      <c r="O55" s="1220"/>
      <c r="P55" s="1220"/>
      <c r="Q55" s="1220"/>
      <c r="R55" s="1220"/>
      <c r="S55" s="1221"/>
      <c r="T55" s="16"/>
      <c r="U55" s="16"/>
      <c r="V55" s="16"/>
      <c r="W55" s="16"/>
      <c r="X55" s="389"/>
      <c r="Y55" s="389"/>
      <c r="Z55" s="389"/>
      <c r="AA55" s="390"/>
      <c r="AB55" s="391"/>
      <c r="AC55" s="391"/>
      <c r="AD55" s="383"/>
      <c r="AE55" s="383"/>
      <c r="AF55" s="383"/>
      <c r="AG55" s="383"/>
      <c r="AH55" s="384"/>
      <c r="AI55" s="565"/>
    </row>
    <row r="56" spans="1:35" s="376" customFormat="1" ht="17.100000000000001" customHeight="1">
      <c r="A56" s="1180"/>
      <c r="B56" s="1180"/>
      <c r="C56" s="1180"/>
      <c r="D56" s="1180"/>
      <c r="E56" s="1219"/>
      <c r="F56" s="1220"/>
      <c r="G56" s="1220"/>
      <c r="H56" s="1220"/>
      <c r="I56" s="1220"/>
      <c r="J56" s="1220"/>
      <c r="K56" s="1220"/>
      <c r="L56" s="1220"/>
      <c r="M56" s="1220"/>
      <c r="N56" s="1220"/>
      <c r="O56" s="1220"/>
      <c r="P56" s="1220"/>
      <c r="Q56" s="1220"/>
      <c r="R56" s="1220"/>
      <c r="S56" s="1221"/>
      <c r="T56" s="25"/>
      <c r="X56" s="385"/>
      <c r="Y56" s="385"/>
      <c r="Z56" s="369" t="s">
        <v>7</v>
      </c>
      <c r="AA56" s="385"/>
      <c r="AB56" s="385"/>
      <c r="AC56" s="385"/>
      <c r="AD56" s="385"/>
      <c r="AG56" s="386"/>
      <c r="AH56" s="379"/>
      <c r="AI56" s="386"/>
    </row>
    <row r="57" spans="1:35" s="376" customFormat="1" ht="11.45" customHeight="1">
      <c r="A57" s="1180"/>
      <c r="B57" s="1180"/>
      <c r="C57" s="1180"/>
      <c r="D57" s="1180"/>
      <c r="E57" s="1219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1"/>
      <c r="T57" s="20"/>
      <c r="W57" s="387"/>
      <c r="X57" s="1225" t="s">
        <v>498</v>
      </c>
      <c r="Y57" s="1225"/>
      <c r="Z57" s="1225"/>
      <c r="AA57" s="1225"/>
      <c r="AB57" s="1225"/>
      <c r="AC57" s="1225"/>
      <c r="AD57" s="1225"/>
      <c r="AE57" s="387"/>
      <c r="AF57" s="387"/>
      <c r="AG57" s="387"/>
      <c r="AH57" s="388"/>
    </row>
    <row r="58" spans="1:35" s="376" customFormat="1" ht="39.950000000000003" customHeight="1">
      <c r="A58" s="1180" t="s">
        <v>191</v>
      </c>
      <c r="B58" s="1180"/>
      <c r="C58" s="1180"/>
      <c r="D58" s="1180"/>
      <c r="E58" s="1209">
        <f>SUM(E52:S57)</f>
        <v>0</v>
      </c>
      <c r="F58" s="1210"/>
      <c r="G58" s="1210"/>
      <c r="H58" s="1210"/>
      <c r="I58" s="1210"/>
      <c r="J58" s="1210"/>
      <c r="K58" s="1210"/>
      <c r="L58" s="1210"/>
      <c r="M58" s="1210"/>
      <c r="N58" s="1210"/>
      <c r="O58" s="1210"/>
      <c r="P58" s="1210"/>
      <c r="Q58" s="1210"/>
      <c r="R58" s="1210"/>
      <c r="S58" s="1211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23"/>
      <c r="AF58" s="23"/>
      <c r="AG58" s="23"/>
      <c r="AH58" s="23"/>
      <c r="AI58" s="23"/>
    </row>
    <row r="59" spans="1:35" s="376" customFormat="1" ht="17.100000000000001" customHeight="1">
      <c r="A59" s="1224" t="s">
        <v>386</v>
      </c>
      <c r="B59" s="1224"/>
      <c r="C59" s="1224"/>
      <c r="D59" s="1224"/>
      <c r="E59" s="1224"/>
      <c r="F59" s="1224"/>
      <c r="G59" s="1224"/>
      <c r="H59" s="1224"/>
      <c r="I59" s="1224"/>
      <c r="J59" s="1224"/>
      <c r="K59" s="1224"/>
      <c r="L59" s="1224"/>
      <c r="M59" s="1224"/>
      <c r="N59" s="1224"/>
      <c r="O59" s="1224"/>
      <c r="P59" s="1224"/>
      <c r="Q59" s="1224"/>
      <c r="R59" s="1224"/>
      <c r="S59" s="1224"/>
      <c r="T59" s="1224"/>
      <c r="U59" s="1224"/>
      <c r="V59" s="1224"/>
      <c r="W59" s="1224"/>
      <c r="X59" s="1224"/>
      <c r="Y59" s="1224"/>
      <c r="Z59" s="1224"/>
      <c r="AA59" s="1224"/>
      <c r="AB59" s="1224"/>
      <c r="AC59" s="1224"/>
      <c r="AD59" s="1224"/>
      <c r="AE59" s="1224"/>
      <c r="AF59" s="1224"/>
      <c r="AG59" s="1224"/>
      <c r="AH59" s="1224"/>
      <c r="AI59" s="630"/>
    </row>
    <row r="60" spans="1:35" s="376" customFormat="1" ht="17.100000000000001" customHeight="1">
      <c r="A60" s="867" t="s">
        <v>279</v>
      </c>
      <c r="B60" s="867"/>
      <c r="C60" s="867"/>
      <c r="D60" s="867"/>
      <c r="E60" s="867"/>
      <c r="F60" s="867"/>
      <c r="G60" s="867"/>
      <c r="H60" s="867"/>
      <c r="I60" s="867"/>
      <c r="J60" s="867"/>
      <c r="K60" s="867"/>
      <c r="L60" s="867"/>
      <c r="M60" s="867"/>
      <c r="N60" s="867"/>
      <c r="O60" s="867"/>
      <c r="P60" s="867"/>
      <c r="Q60" s="867"/>
      <c r="R60" s="867"/>
      <c r="S60" s="867"/>
      <c r="T60" s="867"/>
      <c r="U60" s="867"/>
      <c r="V60" s="867"/>
      <c r="W60" s="867"/>
      <c r="X60" s="867"/>
      <c r="Y60" s="867"/>
      <c r="Z60" s="23"/>
      <c r="AA60" s="23"/>
      <c r="AB60" s="23"/>
      <c r="AC60" s="23"/>
      <c r="AD60" s="865" t="s">
        <v>14</v>
      </c>
      <c r="AE60" s="865"/>
      <c r="AF60" s="865"/>
      <c r="AG60" s="23"/>
      <c r="AH60" s="23"/>
      <c r="AI60" s="23"/>
    </row>
    <row r="61" spans="1:35" s="376" customFormat="1" ht="17.100000000000001" customHeight="1">
      <c r="A61" s="867" t="s">
        <v>280</v>
      </c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375"/>
      <c r="AC61" s="375"/>
      <c r="AD61" s="375"/>
      <c r="AE61" s="724"/>
      <c r="AF61" s="375"/>
      <c r="AG61" s="375"/>
      <c r="AH61" s="375"/>
      <c r="AI61" s="375"/>
    </row>
    <row r="62" spans="1:35" s="376" customFormat="1" ht="17.100000000000001" customHeight="1">
      <c r="A62" s="867" t="s">
        <v>281</v>
      </c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867"/>
      <c r="P62" s="867"/>
      <c r="Q62" s="867"/>
      <c r="R62" s="867"/>
      <c r="S62" s="867"/>
      <c r="T62" s="867"/>
      <c r="U62" s="867"/>
      <c r="V62" s="867"/>
      <c r="W62" s="867"/>
      <c r="X62" s="867"/>
      <c r="Y62" s="867"/>
      <c r="Z62" s="867"/>
      <c r="AA62" s="867"/>
      <c r="AB62" s="375"/>
      <c r="AC62" s="375"/>
      <c r="AD62" s="375"/>
      <c r="AE62" s="724"/>
      <c r="AF62" s="375"/>
      <c r="AG62" s="375"/>
      <c r="AH62" s="375"/>
      <c r="AI62" s="375"/>
    </row>
    <row r="63" spans="1:35" s="376" customFormat="1" ht="17.100000000000001" customHeight="1">
      <c r="A63" s="867" t="s">
        <v>282</v>
      </c>
      <c r="B63" s="867"/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  <c r="O63" s="867"/>
      <c r="P63" s="867"/>
      <c r="Q63" s="867"/>
      <c r="R63" s="867"/>
      <c r="S63" s="867"/>
      <c r="T63" s="867"/>
      <c r="U63" s="867"/>
      <c r="V63" s="867"/>
      <c r="W63" s="867"/>
      <c r="X63" s="867"/>
      <c r="Y63" s="867"/>
      <c r="Z63" s="867"/>
      <c r="AA63" s="867"/>
      <c r="AB63" s="375"/>
      <c r="AC63" s="375"/>
      <c r="AD63" s="375"/>
      <c r="AE63" s="336" t="str">
        <f>IF(AE61="x","",IF(AE62="x","","x"))</f>
        <v>x</v>
      </c>
      <c r="AF63" s="375"/>
      <c r="AG63" s="375"/>
      <c r="AH63" s="375"/>
      <c r="AI63" s="375"/>
    </row>
    <row r="64" spans="1:35" s="376" customFormat="1" ht="9.9499999999999993" customHeight="1">
      <c r="A64" s="630"/>
      <c r="B64" s="630"/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  <c r="AB64" s="375"/>
      <c r="AC64" s="375"/>
      <c r="AD64" s="375"/>
      <c r="AE64" s="635"/>
      <c r="AF64" s="375"/>
      <c r="AG64" s="375"/>
      <c r="AH64" s="375"/>
      <c r="AI64" s="375"/>
    </row>
    <row r="65" spans="1:35" s="376" customFormat="1" ht="54" customHeight="1">
      <c r="A65" s="23"/>
      <c r="B65" s="1180" t="s">
        <v>283</v>
      </c>
      <c r="C65" s="1180"/>
      <c r="D65" s="1180"/>
      <c r="E65" s="1180"/>
      <c r="F65" s="1180"/>
      <c r="G65" s="1222"/>
      <c r="H65" s="1222"/>
      <c r="I65" s="1222"/>
      <c r="J65" s="1222"/>
      <c r="K65" s="1222"/>
      <c r="L65" s="1222"/>
      <c r="M65" s="1222"/>
      <c r="N65" s="1222"/>
      <c r="O65" s="1222"/>
      <c r="P65" s="1222"/>
      <c r="Q65" s="325"/>
      <c r="R65" s="325"/>
      <c r="S65" s="23"/>
      <c r="T65" s="1180" t="s">
        <v>284</v>
      </c>
      <c r="U65" s="1180"/>
      <c r="V65" s="1180"/>
      <c r="W65" s="1180"/>
      <c r="X65" s="1180"/>
      <c r="Y65" s="1222"/>
      <c r="Z65" s="1222"/>
      <c r="AA65" s="1222"/>
      <c r="AB65" s="1222"/>
      <c r="AC65" s="1222"/>
      <c r="AD65" s="1222"/>
      <c r="AE65" s="1222"/>
      <c r="AF65" s="1222"/>
      <c r="AG65" s="1222"/>
      <c r="AH65" s="1222"/>
      <c r="AI65" s="375"/>
    </row>
    <row r="66" spans="1:35" s="376" customFormat="1" ht="9.9499999999999993" customHeight="1">
      <c r="A66" s="630"/>
      <c r="B66" s="630"/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/>
      <c r="Z66" s="630"/>
      <c r="AA66" s="630"/>
      <c r="AB66" s="630"/>
      <c r="AC66" s="630"/>
      <c r="AD66" s="630"/>
      <c r="AE66" s="630"/>
      <c r="AF66" s="630"/>
      <c r="AG66" s="630"/>
      <c r="AH66" s="377"/>
      <c r="AI66" s="630"/>
    </row>
    <row r="67" spans="1:35" s="376" customFormat="1" ht="15.75" customHeight="1">
      <c r="A67" s="867" t="s">
        <v>695</v>
      </c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0" t="s">
        <v>14</v>
      </c>
      <c r="V67" s="860"/>
      <c r="W67" s="840"/>
      <c r="X67" s="865" t="s">
        <v>387</v>
      </c>
      <c r="Y67" s="865"/>
      <c r="Z67" s="865"/>
      <c r="AA67" s="865"/>
      <c r="AB67" s="865"/>
      <c r="AC67" s="865"/>
      <c r="AD67" s="865"/>
      <c r="AE67" s="1223"/>
      <c r="AF67" s="1223"/>
      <c r="AG67" s="1223"/>
      <c r="AH67" s="1223"/>
      <c r="AI67" s="1223"/>
    </row>
    <row r="68" spans="1:35" ht="89.25" customHeight="1">
      <c r="A68" s="1245" t="s">
        <v>884</v>
      </c>
      <c r="B68" s="1245"/>
      <c r="C68" s="1245"/>
      <c r="D68" s="1245"/>
      <c r="E68" s="1245"/>
      <c r="F68" s="1245"/>
      <c r="G68" s="1245"/>
      <c r="H68" s="1245"/>
      <c r="I68" s="1245"/>
      <c r="J68" s="1245"/>
      <c r="K68" s="1245"/>
      <c r="L68" s="1245"/>
      <c r="M68" s="1245"/>
      <c r="N68" s="1245"/>
      <c r="O68" s="1245"/>
      <c r="P68" s="1245"/>
      <c r="Q68" s="1245"/>
      <c r="R68" s="1245"/>
      <c r="S68" s="1245"/>
      <c r="T68" s="1245"/>
      <c r="U68" s="1245"/>
      <c r="V68" s="1245"/>
      <c r="W68" s="1245"/>
      <c r="X68" s="1245"/>
      <c r="Y68" s="1245"/>
      <c r="Z68" s="1245"/>
      <c r="AA68" s="1245"/>
      <c r="AB68" s="1245"/>
      <c r="AC68" s="1245"/>
      <c r="AD68" s="1245"/>
      <c r="AE68" s="1245"/>
      <c r="AF68" s="1245"/>
      <c r="AG68" s="1245"/>
      <c r="AH68" s="1245"/>
      <c r="AI68" s="1245"/>
    </row>
    <row r="69" spans="1:35" s="392" customFormat="1" ht="48" customHeight="1">
      <c r="A69" s="1240" t="s">
        <v>873</v>
      </c>
      <c r="B69" s="1240"/>
      <c r="C69" s="1240"/>
      <c r="D69" s="1240"/>
      <c r="E69" s="1240"/>
      <c r="F69" s="1240"/>
      <c r="G69" s="1240"/>
      <c r="H69" s="1240"/>
      <c r="I69" s="1240"/>
      <c r="J69" s="1240"/>
      <c r="K69" s="1240"/>
      <c r="L69" s="1240"/>
      <c r="M69" s="1240"/>
      <c r="N69" s="1240"/>
      <c r="O69" s="1240"/>
      <c r="P69" s="1240"/>
      <c r="Q69" s="1240"/>
      <c r="R69" s="1240"/>
      <c r="S69" s="1240"/>
      <c r="T69" s="1240"/>
      <c r="U69" s="1240"/>
      <c r="V69" s="1240"/>
      <c r="W69" s="1240"/>
      <c r="X69" s="1240"/>
      <c r="Y69" s="1240"/>
      <c r="Z69" s="1240"/>
      <c r="AA69" s="1240"/>
      <c r="AB69" s="1240"/>
      <c r="AC69" s="1240"/>
      <c r="AD69" s="1240"/>
      <c r="AE69" s="1240"/>
      <c r="AF69" s="1240"/>
      <c r="AG69" s="1240"/>
      <c r="AH69" s="1240"/>
      <c r="AI69" s="1240"/>
    </row>
    <row r="70" spans="1:35" ht="12" customHeight="1"/>
    <row r="71" spans="1:35" hidden="1"/>
    <row r="74" spans="1:35" ht="12.75" hidden="1" customHeight="1"/>
    <row r="75" spans="1:35" hidden="1">
      <c r="C75" s="372" t="s">
        <v>57</v>
      </c>
    </row>
    <row r="76" spans="1:35" hidden="1">
      <c r="C76" s="372" t="s">
        <v>56</v>
      </c>
    </row>
    <row r="77" spans="1:35" hidden="1">
      <c r="C77" s="393" t="s">
        <v>42</v>
      </c>
    </row>
    <row r="78" spans="1:35" hidden="1">
      <c r="C78" s="326" t="s">
        <v>43</v>
      </c>
    </row>
    <row r="79" spans="1:35" hidden="1">
      <c r="C79" s="326" t="s">
        <v>44</v>
      </c>
    </row>
    <row r="80" spans="1:35" hidden="1">
      <c r="C80" s="326" t="s">
        <v>45</v>
      </c>
    </row>
    <row r="81" spans="3:3" hidden="1">
      <c r="C81" s="326" t="s">
        <v>46</v>
      </c>
    </row>
    <row r="82" spans="3:3" hidden="1">
      <c r="C82" s="326" t="s">
        <v>47</v>
      </c>
    </row>
    <row r="83" spans="3:3" hidden="1">
      <c r="C83" s="326" t="s">
        <v>48</v>
      </c>
    </row>
    <row r="84" spans="3:3" hidden="1">
      <c r="C84" s="326" t="s">
        <v>49</v>
      </c>
    </row>
    <row r="85" spans="3:3" hidden="1"/>
    <row r="86" spans="3:3" hidden="1">
      <c r="C86" s="194" t="s">
        <v>57</v>
      </c>
    </row>
    <row r="87" spans="3:3" hidden="1">
      <c r="C87" s="194" t="s">
        <v>41</v>
      </c>
    </row>
    <row r="88" spans="3:3" hidden="1">
      <c r="C88" s="194" t="s">
        <v>58</v>
      </c>
    </row>
    <row r="89" spans="3:3" hidden="1">
      <c r="C89" s="194" t="s">
        <v>55</v>
      </c>
    </row>
    <row r="90" spans="3:3" hidden="1">
      <c r="C90" s="194" t="s">
        <v>54</v>
      </c>
    </row>
    <row r="91" spans="3:3" hidden="1">
      <c r="C91" s="194" t="s">
        <v>53</v>
      </c>
    </row>
    <row r="92" spans="3:3" hidden="1">
      <c r="C92" s="194" t="s">
        <v>52</v>
      </c>
    </row>
    <row r="93" spans="3:3" hidden="1">
      <c r="C93" s="194" t="s">
        <v>51</v>
      </c>
    </row>
    <row r="94" spans="3:3" hidden="1">
      <c r="C94" s="194" t="s">
        <v>50</v>
      </c>
    </row>
    <row r="95" spans="3:3" hidden="1"/>
    <row r="96" spans="3:3" hidden="1">
      <c r="C96" s="372" t="s">
        <v>57</v>
      </c>
    </row>
    <row r="97" spans="3:3" hidden="1">
      <c r="C97" s="372" t="s">
        <v>20</v>
      </c>
    </row>
    <row r="98" spans="3:3" hidden="1">
      <c r="C98" s="194" t="s">
        <v>19</v>
      </c>
    </row>
    <row r="99" spans="3:3" hidden="1">
      <c r="C99" s="189" t="s">
        <v>21</v>
      </c>
    </row>
    <row r="100" spans="3:3" hidden="1">
      <c r="C100" s="194" t="s">
        <v>22</v>
      </c>
    </row>
    <row r="101" spans="3:3" hidden="1">
      <c r="C101" s="194" t="s">
        <v>23</v>
      </c>
    </row>
    <row r="102" spans="3:3" hidden="1">
      <c r="C102" s="194" t="s">
        <v>24</v>
      </c>
    </row>
    <row r="103" spans="3:3" hidden="1">
      <c r="C103" s="194" t="s">
        <v>25</v>
      </c>
    </row>
    <row r="104" spans="3:3" hidden="1">
      <c r="C104" s="394" t="s">
        <v>31</v>
      </c>
    </row>
    <row r="105" spans="3:3" hidden="1">
      <c r="C105" s="194" t="s">
        <v>26</v>
      </c>
    </row>
    <row r="106" spans="3:3" hidden="1">
      <c r="C106" s="194" t="s">
        <v>27</v>
      </c>
    </row>
    <row r="107" spans="3:3" hidden="1">
      <c r="C107" s="194" t="s">
        <v>39</v>
      </c>
    </row>
    <row r="108" spans="3:3" hidden="1">
      <c r="C108" s="194" t="s">
        <v>28</v>
      </c>
    </row>
    <row r="109" spans="3:3" hidden="1">
      <c r="C109" s="194" t="s">
        <v>30</v>
      </c>
    </row>
    <row r="110" spans="3:3" hidden="1">
      <c r="C110" s="394" t="s">
        <v>29</v>
      </c>
    </row>
    <row r="111" spans="3:3" hidden="1"/>
    <row r="112" spans="3:3" hidden="1">
      <c r="C112" s="194" t="s">
        <v>87</v>
      </c>
    </row>
    <row r="113" spans="3:3" hidden="1">
      <c r="C113" s="194" t="s">
        <v>59</v>
      </c>
    </row>
    <row r="114" spans="3:3" hidden="1">
      <c r="C114" s="194" t="s">
        <v>60</v>
      </c>
    </row>
    <row r="115" spans="3:3" hidden="1">
      <c r="C115" s="194" t="s">
        <v>61</v>
      </c>
    </row>
    <row r="116" spans="3:3" hidden="1">
      <c r="C116" s="194" t="s">
        <v>62</v>
      </c>
    </row>
    <row r="117" spans="3:3" hidden="1">
      <c r="C117" s="194" t="s">
        <v>63</v>
      </c>
    </row>
    <row r="118" spans="3:3" hidden="1">
      <c r="C118" s="194" t="s">
        <v>64</v>
      </c>
    </row>
    <row r="119" spans="3:3" hidden="1">
      <c r="C119" s="194" t="s">
        <v>65</v>
      </c>
    </row>
    <row r="120" spans="3:3" hidden="1">
      <c r="C120" s="194" t="s">
        <v>66</v>
      </c>
    </row>
    <row r="121" spans="3:3" hidden="1">
      <c r="C121" s="194" t="s">
        <v>67</v>
      </c>
    </row>
    <row r="122" spans="3:3" hidden="1">
      <c r="C122" s="194" t="s">
        <v>68</v>
      </c>
    </row>
    <row r="123" spans="3:3" hidden="1">
      <c r="C123" s="194" t="s">
        <v>69</v>
      </c>
    </row>
    <row r="124" spans="3:3" hidden="1">
      <c r="C124" s="194" t="s">
        <v>70</v>
      </c>
    </row>
    <row r="125" spans="3:3" hidden="1">
      <c r="C125" s="194" t="s">
        <v>71</v>
      </c>
    </row>
    <row r="126" spans="3:3" hidden="1">
      <c r="C126" s="194" t="s">
        <v>72</v>
      </c>
    </row>
    <row r="127" spans="3:3" hidden="1">
      <c r="C127" s="194" t="s">
        <v>73</v>
      </c>
    </row>
    <row r="128" spans="3:3" hidden="1">
      <c r="C128" s="194" t="s">
        <v>74</v>
      </c>
    </row>
    <row r="129" spans="3:3" hidden="1">
      <c r="C129" s="194" t="s">
        <v>75</v>
      </c>
    </row>
    <row r="130" spans="3:3" hidden="1">
      <c r="C130" s="194" t="s">
        <v>76</v>
      </c>
    </row>
    <row r="131" spans="3:3" hidden="1">
      <c r="C131" s="194" t="s">
        <v>77</v>
      </c>
    </row>
    <row r="132" spans="3:3" hidden="1">
      <c r="C132" s="194" t="s">
        <v>78</v>
      </c>
    </row>
    <row r="133" spans="3:3" hidden="1">
      <c r="C133" s="194" t="s">
        <v>79</v>
      </c>
    </row>
    <row r="134" spans="3:3" hidden="1">
      <c r="C134" s="194" t="s">
        <v>80</v>
      </c>
    </row>
    <row r="135" spans="3:3" hidden="1">
      <c r="C135" s="194" t="s">
        <v>81</v>
      </c>
    </row>
    <row r="136" spans="3:3" hidden="1">
      <c r="C136" s="194" t="s">
        <v>82</v>
      </c>
    </row>
    <row r="137" spans="3:3" hidden="1">
      <c r="C137" s="194" t="s">
        <v>83</v>
      </c>
    </row>
    <row r="138" spans="3:3" hidden="1">
      <c r="C138" s="194" t="s">
        <v>84</v>
      </c>
    </row>
    <row r="139" spans="3:3" hidden="1">
      <c r="C139" s="194" t="s">
        <v>85</v>
      </c>
    </row>
    <row r="140" spans="3:3" hidden="1">
      <c r="C140" s="194" t="s">
        <v>86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194" t="s">
        <v>521</v>
      </c>
    </row>
    <row r="147" spans="2:3" hidden="1"/>
    <row r="148" spans="2:3" hidden="1">
      <c r="C148" s="194" t="s">
        <v>88</v>
      </c>
    </row>
    <row r="149" spans="2:3" hidden="1">
      <c r="C149" s="194" t="s">
        <v>246</v>
      </c>
    </row>
    <row r="150" spans="2:3" hidden="1">
      <c r="C150" s="194" t="s">
        <v>247</v>
      </c>
    </row>
    <row r="151" spans="2:3" hidden="1">
      <c r="C151" s="194" t="s">
        <v>248</v>
      </c>
    </row>
    <row r="152" spans="2:3" hidden="1">
      <c r="C152" s="194" t="s">
        <v>249</v>
      </c>
    </row>
    <row r="153" spans="2:3" hidden="1">
      <c r="C153" s="194" t="s">
        <v>250</v>
      </c>
    </row>
    <row r="154" spans="2:3" hidden="1">
      <c r="C154" s="194" t="s">
        <v>251</v>
      </c>
    </row>
    <row r="155" spans="2:3" hidden="1"/>
    <row r="156" spans="2:3" hidden="1">
      <c r="C156" s="194" t="s">
        <v>88</v>
      </c>
    </row>
    <row r="157" spans="2:3" hidden="1">
      <c r="C157" s="194" t="s">
        <v>252</v>
      </c>
    </row>
    <row r="158" spans="2:3" hidden="1">
      <c r="C158" s="194" t="s">
        <v>253</v>
      </c>
    </row>
    <row r="159" spans="2:3" hidden="1">
      <c r="C159" s="194" t="s">
        <v>254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ekyp9Mn2DJAHARcdgMpLgRsxAS1NE6gGkXC08N+AhzYQcgGiSkYJrfsZZLmucseumLkrjf81r2Q6AcrEH0Vykg==" saltValue="efXMRfMNYXuvAErQ7xPOQw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view="pageBreakPreview" topLeftCell="B1" zoomScale="115" zoomScaleNormal="100" zoomScaleSheetLayoutView="115" workbookViewId="0">
      <selection activeCell="B1" sqref="B1:M1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817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725"/>
      <c r="B1" s="1253" t="s">
        <v>362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726"/>
      <c r="O1" s="726"/>
    </row>
    <row r="2" spans="1:17" s="728" customFormat="1" ht="22.5" customHeight="1">
      <c r="A2" s="727"/>
      <c r="B2" s="1254" t="s">
        <v>5</v>
      </c>
      <c r="C2" s="1254" t="s">
        <v>103</v>
      </c>
      <c r="D2" s="1254" t="s">
        <v>194</v>
      </c>
      <c r="E2" s="1254" t="s">
        <v>198</v>
      </c>
      <c r="F2" s="1254" t="s">
        <v>871</v>
      </c>
      <c r="G2" s="1254" t="s">
        <v>104</v>
      </c>
      <c r="H2" s="1256" t="s">
        <v>872</v>
      </c>
      <c r="I2" s="1258" t="s">
        <v>264</v>
      </c>
      <c r="J2" s="1259"/>
      <c r="K2" s="1260"/>
      <c r="L2" s="1258" t="s">
        <v>265</v>
      </c>
      <c r="M2" s="1259"/>
      <c r="N2" s="1260"/>
      <c r="O2" s="1254" t="s">
        <v>299</v>
      </c>
    </row>
    <row r="3" spans="1:17" s="728" customFormat="1" ht="30" customHeight="1">
      <c r="A3" s="727"/>
      <c r="B3" s="1255"/>
      <c r="C3" s="1255"/>
      <c r="D3" s="1255"/>
      <c r="E3" s="1255"/>
      <c r="F3" s="1255"/>
      <c r="G3" s="1255"/>
      <c r="H3" s="1257"/>
      <c r="I3" s="807" t="s">
        <v>147</v>
      </c>
      <c r="J3" s="807" t="s">
        <v>104</v>
      </c>
      <c r="K3" s="639" t="s">
        <v>879</v>
      </c>
      <c r="L3" s="807" t="s">
        <v>147</v>
      </c>
      <c r="M3" s="807" t="s">
        <v>104</v>
      </c>
      <c r="N3" s="807" t="s">
        <v>880</v>
      </c>
      <c r="O3" s="1255"/>
    </row>
    <row r="4" spans="1:17" s="675" customFormat="1" ht="10.5">
      <c r="A4" s="672"/>
      <c r="B4" s="673">
        <v>1</v>
      </c>
      <c r="C4" s="673">
        <v>2</v>
      </c>
      <c r="D4" s="673">
        <v>3</v>
      </c>
      <c r="E4" s="673">
        <v>4</v>
      </c>
      <c r="F4" s="673">
        <v>5</v>
      </c>
      <c r="G4" s="673">
        <v>6</v>
      </c>
      <c r="H4" s="673">
        <v>7</v>
      </c>
      <c r="I4" s="674">
        <v>8</v>
      </c>
      <c r="J4" s="673">
        <v>9</v>
      </c>
      <c r="K4" s="673">
        <v>10</v>
      </c>
      <c r="L4" s="673">
        <v>11</v>
      </c>
      <c r="M4" s="673">
        <v>12</v>
      </c>
      <c r="N4" s="673">
        <v>13</v>
      </c>
      <c r="O4" s="673">
        <v>14</v>
      </c>
    </row>
    <row r="5" spans="1:17" ht="12" customHeight="1">
      <c r="A5" s="14"/>
      <c r="B5" s="729" t="s">
        <v>105</v>
      </c>
      <c r="C5" s="1262" t="s">
        <v>885</v>
      </c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4"/>
    </row>
    <row r="6" spans="1:17" ht="12" customHeight="1">
      <c r="A6" s="14"/>
      <c r="B6" s="729" t="s">
        <v>1</v>
      </c>
      <c r="C6" s="1265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  <c r="O6" s="1267"/>
    </row>
    <row r="7" spans="1:17" ht="12" customHeight="1">
      <c r="A7" s="14"/>
      <c r="B7" s="738" t="s">
        <v>3</v>
      </c>
      <c r="C7" s="730"/>
      <c r="D7" s="736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82"/>
    </row>
    <row r="8" spans="1:17" s="734" customFormat="1">
      <c r="A8" s="732"/>
      <c r="B8" s="818" t="s">
        <v>204</v>
      </c>
      <c r="C8" s="730"/>
      <c r="D8" s="736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82"/>
    </row>
    <row r="9" spans="1:17" s="734" customFormat="1" ht="12" customHeight="1">
      <c r="A9" s="732"/>
      <c r="B9" s="818" t="s">
        <v>6</v>
      </c>
      <c r="C9" s="802"/>
      <c r="D9" s="736"/>
      <c r="E9" s="813"/>
      <c r="F9" s="731"/>
      <c r="G9" s="731"/>
      <c r="H9" s="731"/>
      <c r="I9" s="731"/>
      <c r="J9" s="731"/>
      <c r="K9" s="731"/>
      <c r="L9" s="731"/>
      <c r="M9" s="731"/>
      <c r="N9" s="731"/>
      <c r="O9" s="782"/>
    </row>
    <row r="10" spans="1:17" ht="12" customHeight="1">
      <c r="A10" s="14"/>
      <c r="B10" s="804" t="s">
        <v>892</v>
      </c>
      <c r="C10" s="1275" t="s">
        <v>893</v>
      </c>
      <c r="D10" s="1275"/>
      <c r="E10" s="1276"/>
      <c r="F10" s="740">
        <f ca="1">SUM(F7:OFFSET(SumaABV,-1,4))</f>
        <v>0</v>
      </c>
      <c r="G10" s="740">
        <f ca="1">SUM(G7:OFFSET(SumaABV,-1,5))</f>
        <v>0</v>
      </c>
      <c r="H10" s="740">
        <f ca="1">SUM(H7:OFFSET(SumaABV,-1,6))</f>
        <v>0</v>
      </c>
      <c r="I10" s="740">
        <f ca="1">SUM(I7:OFFSET(SumaABV,-1,7))</f>
        <v>0</v>
      </c>
      <c r="J10" s="740">
        <f ca="1">SUM(J7:OFFSET(SumaABV,-1,8))</f>
        <v>0</v>
      </c>
      <c r="K10" s="740">
        <f ca="1">SUM(K7:OFFSET(SumaABV,-1,9))</f>
        <v>0</v>
      </c>
      <c r="L10" s="740">
        <f ca="1">SUM(L7:OFFSET(SumaABV,-1,10))</f>
        <v>0</v>
      </c>
      <c r="M10" s="740">
        <f ca="1">SUM(M7:OFFSET(SumaABV,-1,11))</f>
        <v>0</v>
      </c>
      <c r="N10" s="740">
        <f ca="1">SUM(N7:OFFSET(SumaABV,-1,12))</f>
        <v>0</v>
      </c>
      <c r="O10" s="820"/>
      <c r="Q10" s="827" t="s">
        <v>894</v>
      </c>
    </row>
    <row r="11" spans="1:17" ht="12" customHeight="1">
      <c r="A11" s="14"/>
      <c r="B11" s="806" t="s">
        <v>2</v>
      </c>
      <c r="C11" s="1268"/>
      <c r="D11" s="1266"/>
      <c r="E11" s="1266"/>
      <c r="F11" s="1266"/>
      <c r="G11" s="1266"/>
      <c r="H11" s="1266"/>
      <c r="I11" s="1266"/>
      <c r="J11" s="1266"/>
      <c r="K11" s="1266"/>
      <c r="L11" s="1266"/>
      <c r="M11" s="1266"/>
      <c r="N11" s="1266"/>
      <c r="O11" s="1267"/>
      <c r="Q11" s="832" t="s">
        <v>895</v>
      </c>
    </row>
    <row r="12" spans="1:17" ht="12" customHeight="1">
      <c r="A12" s="14"/>
      <c r="B12" s="733" t="s">
        <v>3</v>
      </c>
      <c r="C12" s="819"/>
      <c r="D12" s="736"/>
      <c r="E12" s="813"/>
      <c r="F12" s="731"/>
      <c r="G12" s="731"/>
      <c r="H12" s="731"/>
      <c r="I12" s="731"/>
      <c r="J12" s="731"/>
      <c r="K12" s="731"/>
      <c r="L12" s="731"/>
      <c r="M12" s="731"/>
      <c r="N12" s="731"/>
      <c r="O12" s="782"/>
      <c r="Q12" s="827"/>
    </row>
    <row r="13" spans="1:17" s="734" customFormat="1" ht="12" customHeight="1">
      <c r="A13" s="732">
        <v>1</v>
      </c>
      <c r="B13" s="733" t="s">
        <v>204</v>
      </c>
      <c r="C13" s="735"/>
      <c r="D13" s="736"/>
      <c r="E13" s="813"/>
      <c r="F13" s="731"/>
      <c r="G13" s="731"/>
      <c r="H13" s="731"/>
      <c r="I13" s="731"/>
      <c r="J13" s="731"/>
      <c r="K13" s="731"/>
      <c r="L13" s="731"/>
      <c r="M13" s="731"/>
      <c r="N13" s="731"/>
      <c r="O13" s="782"/>
      <c r="Q13" s="827"/>
    </row>
    <row r="14" spans="1:17" s="734" customFormat="1" ht="12" customHeight="1">
      <c r="A14" s="732"/>
      <c r="B14" s="733" t="s">
        <v>6</v>
      </c>
      <c r="C14" s="803"/>
      <c r="D14" s="736"/>
      <c r="E14" s="813"/>
      <c r="F14" s="731"/>
      <c r="G14" s="731"/>
      <c r="H14" s="731"/>
      <c r="I14" s="731"/>
      <c r="J14" s="731"/>
      <c r="K14" s="731"/>
      <c r="L14" s="731"/>
      <c r="M14" s="731"/>
      <c r="N14" s="731"/>
      <c r="O14" s="782"/>
      <c r="Q14" s="827"/>
    </row>
    <row r="15" spans="1:17" ht="12" customHeight="1">
      <c r="A15" s="14"/>
      <c r="B15" s="805" t="s">
        <v>892</v>
      </c>
      <c r="C15" s="1275" t="s">
        <v>891</v>
      </c>
      <c r="D15" s="1275"/>
      <c r="E15" s="1276"/>
      <c r="F15" s="740">
        <f ca="1">SUM(F12:OFFSET(SumaBBV,-1,4))</f>
        <v>0</v>
      </c>
      <c r="G15" s="740">
        <f ca="1">SUM(G12:OFFSET(SumaBBV,-1,5))</f>
        <v>0</v>
      </c>
      <c r="H15" s="740">
        <f ca="1">SUM(H12:OFFSET(SumaBBV,-1,6))</f>
        <v>0</v>
      </c>
      <c r="I15" s="740">
        <f ca="1">SUM(I12:OFFSET(SumaBBV,-1,7))</f>
        <v>0</v>
      </c>
      <c r="J15" s="740">
        <f ca="1">SUM(J12:OFFSET(SumaBBV,-1,8))</f>
        <v>0</v>
      </c>
      <c r="K15" s="740">
        <f ca="1">SUM(K12:OFFSET(SumaBBV,-1,9))</f>
        <v>0</v>
      </c>
      <c r="L15" s="740">
        <f ca="1">SUM(L12:OFFSET(SumaBBV,-1,10))</f>
        <v>0</v>
      </c>
      <c r="M15" s="740">
        <f ca="1">SUM(M12:OFFSET(SumaBBV,-1,11))</f>
        <v>0</v>
      </c>
      <c r="N15" s="740">
        <f ca="1">SUM(N12:OFFSET(SumaBBV,-1,12))</f>
        <v>0</v>
      </c>
      <c r="O15" s="820"/>
      <c r="Q15" s="827"/>
    </row>
    <row r="16" spans="1:17" ht="12" customHeight="1">
      <c r="A16" s="14"/>
      <c r="B16" s="1269" t="s">
        <v>870</v>
      </c>
      <c r="C16" s="1269"/>
      <c r="D16" s="1270"/>
      <c r="E16" s="1270"/>
      <c r="F16" s="740">
        <f ca="1">SUM(OFFSET(SumaABV,0,4),OFFSET(SumaBBV,0,4))</f>
        <v>0</v>
      </c>
      <c r="G16" s="740">
        <f ca="1">SUM(OFFSET(SumaABV,0,5),OFFSET(SumaBBV,0,5))</f>
        <v>0</v>
      </c>
      <c r="H16" s="740">
        <f ca="1">SUM(OFFSET(SumaABV,0,6),OFFSET(SumaBBV,0,6))</f>
        <v>0</v>
      </c>
      <c r="I16" s="740">
        <f ca="1">SUM(OFFSET(SumaABV,0,7),OFFSET(SumaBBV,0,7))</f>
        <v>0</v>
      </c>
      <c r="J16" s="740">
        <f ca="1">SUM(OFFSET(SumaABV,0,8),OFFSET(SumaBBV,0,8))</f>
        <v>0</v>
      </c>
      <c r="K16" s="740">
        <f ca="1">SUM(OFFSET(SumaABV,0,9),OFFSET(SumaBBV,0,9))</f>
        <v>0</v>
      </c>
      <c r="L16" s="740">
        <f ca="1">SUM(OFFSET(SumaABV,0,10),OFFSET(SumaBBV,0,10))</f>
        <v>0</v>
      </c>
      <c r="M16" s="740">
        <f ca="1">SUM(OFFSET(SumaABV,0,11),OFFSET(SumaBBV,0,11))</f>
        <v>0</v>
      </c>
      <c r="N16" s="740">
        <f ca="1">SUM(OFFSET(SumaABV,0,12),OFFSET(SumaBBV,0,12))</f>
        <v>0</v>
      </c>
      <c r="O16" s="820"/>
      <c r="Q16" s="827"/>
    </row>
    <row r="17" spans="1:17" ht="12" customHeight="1">
      <c r="A17" s="14"/>
      <c r="B17" s="639" t="s">
        <v>106</v>
      </c>
      <c r="C17" s="1271" t="s">
        <v>488</v>
      </c>
      <c r="D17" s="1272"/>
      <c r="E17" s="1272"/>
      <c r="F17" s="1272"/>
      <c r="G17" s="1272"/>
      <c r="H17" s="1272"/>
      <c r="I17" s="1272"/>
      <c r="J17" s="1272"/>
      <c r="K17" s="1272"/>
      <c r="L17" s="1272"/>
      <c r="M17" s="1272"/>
      <c r="N17" s="1272"/>
      <c r="O17" s="1273"/>
      <c r="Q17" s="827"/>
    </row>
    <row r="18" spans="1:17" ht="12" customHeight="1">
      <c r="A18" s="14"/>
      <c r="B18" s="639" t="s">
        <v>171</v>
      </c>
      <c r="C18" s="1262" t="s">
        <v>708</v>
      </c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4"/>
      <c r="Q18" s="827"/>
    </row>
    <row r="19" spans="1:17" ht="12" customHeight="1">
      <c r="A19" s="14"/>
      <c r="B19" s="733" t="s">
        <v>3</v>
      </c>
      <c r="C19" s="736"/>
      <c r="D19" s="736"/>
      <c r="E19" s="813"/>
      <c r="F19" s="731"/>
      <c r="G19" s="731"/>
      <c r="H19" s="731"/>
      <c r="I19" s="731"/>
      <c r="J19" s="731"/>
      <c r="K19" s="731"/>
      <c r="L19" s="731"/>
      <c r="M19" s="731"/>
      <c r="N19" s="731"/>
      <c r="O19" s="782"/>
    </row>
    <row r="20" spans="1:17" ht="12" customHeight="1">
      <c r="A20" s="14"/>
      <c r="B20" s="733" t="s">
        <v>204</v>
      </c>
      <c r="C20" s="736"/>
      <c r="D20" s="736"/>
      <c r="E20" s="813"/>
      <c r="F20" s="731"/>
      <c r="G20" s="731"/>
      <c r="H20" s="731"/>
      <c r="I20" s="731"/>
      <c r="J20" s="731"/>
      <c r="K20" s="731"/>
      <c r="L20" s="731"/>
      <c r="M20" s="731"/>
      <c r="N20" s="731"/>
      <c r="O20" s="782"/>
    </row>
    <row r="21" spans="1:17" s="734" customFormat="1" ht="12" customHeight="1">
      <c r="A21" s="732"/>
      <c r="B21" s="733" t="s">
        <v>6</v>
      </c>
      <c r="C21" s="736"/>
      <c r="D21" s="736"/>
      <c r="E21" s="813"/>
      <c r="F21" s="731"/>
      <c r="G21" s="731"/>
      <c r="H21" s="731"/>
      <c r="I21" s="731"/>
      <c r="J21" s="731"/>
      <c r="K21" s="731"/>
      <c r="L21" s="731"/>
      <c r="M21" s="731"/>
      <c r="N21" s="731"/>
      <c r="O21" s="782"/>
    </row>
    <row r="22" spans="1:17" ht="12" customHeight="1">
      <c r="A22" s="14"/>
      <c r="B22" s="1274" t="s">
        <v>172</v>
      </c>
      <c r="C22" s="1274"/>
      <c r="D22" s="1274"/>
      <c r="E22" s="1274"/>
      <c r="F22" s="740">
        <f ca="1">SUM(F19:OFFSET(SumaII_IBV,-1,4))</f>
        <v>0</v>
      </c>
      <c r="G22" s="740">
        <f ca="1">SUM(G19:OFFSET(SumaII_IBV,-1,5))</f>
        <v>0</v>
      </c>
      <c r="H22" s="740">
        <f ca="1">SUM(H19:OFFSET(SumaII_IBV,-1,6))</f>
        <v>0</v>
      </c>
      <c r="I22" s="740">
        <f ca="1">SUM(I19:OFFSET(SumaII_IBV,-1,7))</f>
        <v>0</v>
      </c>
      <c r="J22" s="740">
        <f ca="1">SUM(J19:OFFSET(SumaII_IBV,-1,8))</f>
        <v>0</v>
      </c>
      <c r="K22" s="740">
        <f ca="1">SUM(K19:OFFSET(SumaII_IBV,-1,9))</f>
        <v>0</v>
      </c>
      <c r="L22" s="740">
        <f ca="1">SUM(L19:OFFSET(SumaII_IBV,-1,10))</f>
        <v>0</v>
      </c>
      <c r="M22" s="740">
        <f ca="1">SUM(M19:OFFSET(SumaII_IBV,-1,11))</f>
        <v>0</v>
      </c>
      <c r="N22" s="740">
        <f ca="1">SUM(N19:OFFSET(SumaII_IBV,-1,12))</f>
        <v>0</v>
      </c>
      <c r="O22" s="820"/>
    </row>
    <row r="23" spans="1:17" ht="12" customHeight="1">
      <c r="A23" s="14"/>
      <c r="B23" s="639" t="s">
        <v>107</v>
      </c>
      <c r="C23" s="1262" t="s">
        <v>709</v>
      </c>
      <c r="D23" s="1263"/>
      <c r="E23" s="1263"/>
      <c r="F23" s="1263"/>
      <c r="G23" s="1263"/>
      <c r="H23" s="1263"/>
      <c r="I23" s="1263"/>
      <c r="J23" s="1263"/>
      <c r="K23" s="1263"/>
      <c r="L23" s="1263"/>
      <c r="M23" s="1263"/>
      <c r="N23" s="1263"/>
      <c r="O23" s="1264"/>
    </row>
    <row r="24" spans="1:17" ht="12" customHeight="1">
      <c r="A24" s="14"/>
      <c r="B24" s="733" t="s">
        <v>3</v>
      </c>
      <c r="C24" s="736"/>
      <c r="D24" s="736"/>
      <c r="E24" s="813"/>
      <c r="F24" s="731"/>
      <c r="G24" s="731"/>
      <c r="H24" s="731"/>
      <c r="I24" s="731"/>
      <c r="J24" s="731"/>
      <c r="K24" s="731"/>
      <c r="L24" s="731"/>
      <c r="M24" s="731"/>
      <c r="N24" s="731"/>
      <c r="O24" s="782"/>
    </row>
    <row r="25" spans="1:17" ht="12" customHeight="1">
      <c r="A25" s="14"/>
      <c r="B25" s="733" t="s">
        <v>204</v>
      </c>
      <c r="C25" s="736"/>
      <c r="D25" s="736"/>
      <c r="E25" s="813"/>
      <c r="F25" s="731"/>
      <c r="G25" s="731"/>
      <c r="H25" s="731"/>
      <c r="I25" s="731"/>
      <c r="J25" s="731"/>
      <c r="K25" s="731"/>
      <c r="L25" s="731"/>
      <c r="M25" s="731"/>
      <c r="N25" s="731"/>
      <c r="O25" s="782"/>
    </row>
    <row r="26" spans="1:17" s="734" customFormat="1" ht="12" customHeight="1">
      <c r="A26" s="732"/>
      <c r="B26" s="733" t="s">
        <v>6</v>
      </c>
      <c r="C26" s="736"/>
      <c r="D26" s="736"/>
      <c r="E26" s="813"/>
      <c r="F26" s="731"/>
      <c r="G26" s="731"/>
      <c r="H26" s="731"/>
      <c r="I26" s="731"/>
      <c r="J26" s="731"/>
      <c r="K26" s="731"/>
      <c r="L26" s="731"/>
      <c r="M26" s="731"/>
      <c r="N26" s="731"/>
      <c r="O26" s="782"/>
    </row>
    <row r="27" spans="1:17" ht="12" customHeight="1">
      <c r="A27" s="14"/>
      <c r="B27" s="1274" t="s">
        <v>203</v>
      </c>
      <c r="C27" s="1274"/>
      <c r="D27" s="1274"/>
      <c r="E27" s="1274"/>
      <c r="F27" s="740">
        <f ca="1">SUM(F24:OFFSET(SumaII_IIBV,-1,4))</f>
        <v>0</v>
      </c>
      <c r="G27" s="740">
        <f ca="1">SUM(G24:OFFSET(SumaII_IIBV,-1,5))</f>
        <v>0</v>
      </c>
      <c r="H27" s="740">
        <f ca="1">SUM(H24:OFFSET(SumaII_IIBV,-1,6))</f>
        <v>0</v>
      </c>
      <c r="I27" s="740">
        <f ca="1">SUM(I24:OFFSET(SumaII_IIBV,-1,7))</f>
        <v>0</v>
      </c>
      <c r="J27" s="740">
        <f ca="1">SUM(J24:OFFSET(SumaII_IIBV,-1,8))</f>
        <v>0</v>
      </c>
      <c r="K27" s="740">
        <f ca="1">SUM(K24:OFFSET(SumaII_IIBV,-1,9))</f>
        <v>0</v>
      </c>
      <c r="L27" s="740">
        <f ca="1">SUM(L24:OFFSET(SumaII_IIBV,-1,10))</f>
        <v>0</v>
      </c>
      <c r="M27" s="740">
        <f ca="1">SUM(M24:OFFSET(SumaII_IIBV,-1,11))</f>
        <v>0</v>
      </c>
      <c r="N27" s="740">
        <f ca="1">SUM(N24:OFFSET(SumaII_IIBV,-1,12))</f>
        <v>0</v>
      </c>
      <c r="O27" s="820"/>
    </row>
    <row r="28" spans="1:17" ht="12" customHeight="1">
      <c r="A28" s="14"/>
      <c r="B28" s="639" t="s">
        <v>710</v>
      </c>
      <c r="C28" s="1262" t="s">
        <v>886</v>
      </c>
      <c r="D28" s="1263"/>
      <c r="E28" s="1263"/>
      <c r="F28" s="1263"/>
      <c r="G28" s="1263"/>
      <c r="H28" s="1263"/>
      <c r="I28" s="1263"/>
      <c r="J28" s="1263"/>
      <c r="K28" s="1263"/>
      <c r="L28" s="1263"/>
      <c r="M28" s="1263"/>
      <c r="N28" s="1263"/>
      <c r="O28" s="1264"/>
    </row>
    <row r="29" spans="1:17" ht="12" customHeight="1">
      <c r="A29" s="14"/>
      <c r="B29" s="733" t="s">
        <v>3</v>
      </c>
      <c r="C29" s="736"/>
      <c r="D29" s="736"/>
      <c r="E29" s="813"/>
      <c r="F29" s="731"/>
      <c r="G29" s="731"/>
      <c r="H29" s="731"/>
      <c r="I29" s="731"/>
      <c r="J29" s="731"/>
      <c r="K29" s="731"/>
      <c r="L29" s="731"/>
      <c r="M29" s="731"/>
      <c r="N29" s="731"/>
      <c r="O29" s="782"/>
    </row>
    <row r="30" spans="1:17" ht="12" customHeight="1">
      <c r="A30" s="14"/>
      <c r="B30" s="733" t="s">
        <v>204</v>
      </c>
      <c r="C30" s="736"/>
      <c r="D30" s="736"/>
      <c r="E30" s="813"/>
      <c r="F30" s="731"/>
      <c r="G30" s="731"/>
      <c r="H30" s="731"/>
      <c r="I30" s="731"/>
      <c r="J30" s="731"/>
      <c r="K30" s="731"/>
      <c r="L30" s="731"/>
      <c r="M30" s="731"/>
      <c r="N30" s="731"/>
      <c r="O30" s="782"/>
    </row>
    <row r="31" spans="1:17" s="734" customFormat="1" ht="12" customHeight="1">
      <c r="A31" s="732"/>
      <c r="B31" s="733" t="s">
        <v>6</v>
      </c>
      <c r="C31" s="736"/>
      <c r="D31" s="736"/>
      <c r="E31" s="813"/>
      <c r="F31" s="731"/>
      <c r="G31" s="731"/>
      <c r="H31" s="731"/>
      <c r="I31" s="731"/>
      <c r="J31" s="731"/>
      <c r="K31" s="731"/>
      <c r="L31" s="731"/>
      <c r="M31" s="731"/>
      <c r="N31" s="731"/>
      <c r="O31" s="782"/>
    </row>
    <row r="32" spans="1:17" ht="12" customHeight="1">
      <c r="A32" s="14"/>
      <c r="B32" s="1261" t="s">
        <v>711</v>
      </c>
      <c r="C32" s="1261"/>
      <c r="D32" s="1261"/>
      <c r="E32" s="1261"/>
      <c r="F32" s="740">
        <f ca="1">SUM(F29:OFFSET(SumaII_IIIBV,-1,4))</f>
        <v>0</v>
      </c>
      <c r="G32" s="740">
        <f ca="1">SUM(G29:OFFSET(SumaII_IIIBV,-1,5))</f>
        <v>0</v>
      </c>
      <c r="H32" s="740">
        <f ca="1">SUM(H29:OFFSET(SumaII_IIIBV,-1,6))</f>
        <v>0</v>
      </c>
      <c r="I32" s="740">
        <f ca="1">SUM(I29:OFFSET(SumaII_IIIBV,-1,7))</f>
        <v>0</v>
      </c>
      <c r="J32" s="740">
        <f ca="1">SUM(J29:OFFSET(SumaII_IIIBV,-1,8))</f>
        <v>0</v>
      </c>
      <c r="K32" s="740">
        <f ca="1">SUM(K29:OFFSET(SumaII_IIIBV,-1,9))</f>
        <v>0</v>
      </c>
      <c r="L32" s="740">
        <f ca="1">SUM(L29:OFFSET(SumaII_IIIBV,-1,10))</f>
        <v>0</v>
      </c>
      <c r="M32" s="740">
        <f ca="1">SUM(M29:OFFSET(SumaII_IIIBV,-1,11))</f>
        <v>0</v>
      </c>
      <c r="N32" s="740">
        <f ca="1">SUM(N29:OFFSET(SumaII_IIIBV,-1,12))</f>
        <v>0</v>
      </c>
      <c r="O32" s="820"/>
    </row>
    <row r="33" spans="1:17" ht="12" customHeight="1">
      <c r="A33" s="14"/>
      <c r="B33" s="1261" t="s">
        <v>40</v>
      </c>
      <c r="C33" s="1261"/>
      <c r="D33" s="1261"/>
      <c r="E33" s="1261"/>
      <c r="F33" s="740">
        <f ca="1">SUM(OFFSET(SumaII_IBV,0,4),OFFSET(SumaII_IIBV,0,4),OFFSET(SumaII_IIIBV,0,4))</f>
        <v>0</v>
      </c>
      <c r="G33" s="740">
        <f ca="1">SUM(OFFSET(SumaII_IBV,0,5),OFFSET(SumaII_IIBV,0,5),OFFSET(SumaII_IIIBV,0,5))</f>
        <v>0</v>
      </c>
      <c r="H33" s="740">
        <f ca="1">SUM(OFFSET(SumaII_IBV,0,6),OFFSET(SumaII_IIBV,0,6),OFFSET(SumaII_IIIBV,0,6))</f>
        <v>0</v>
      </c>
      <c r="I33" s="740">
        <f ca="1">SUM(OFFSET(SumaII_IBV,0,7),OFFSET(SumaII_IIBV,0,7),OFFSET(SumaII_IIIBV,0,7))</f>
        <v>0</v>
      </c>
      <c r="J33" s="740">
        <f ca="1">SUM(OFFSET(SumaII_IBV,0,8),OFFSET(SumaII_IIBV,0,8),OFFSET(SumaII_IIIBV,0,8))</f>
        <v>0</v>
      </c>
      <c r="K33" s="740">
        <f ca="1">SUM(OFFSET(SumaII_IBV,0,9),OFFSET(SumaII_IIBV,0,9),OFFSET(SumaII_IIIBV,0,9))</f>
        <v>0</v>
      </c>
      <c r="L33" s="740">
        <f ca="1">SUM(OFFSET(SumaII_IBV,0,10),OFFSET(SumaII_IIBV,0,10),OFFSET(SumaII_IIIBV,0,10))</f>
        <v>0</v>
      </c>
      <c r="M33" s="740">
        <f ca="1">SUM(OFFSET(SumaII_IBV,0,11),OFFSET(SumaII_IIBV,0,11),OFFSET(SumaII_IIIBV,0,11))</f>
        <v>0</v>
      </c>
      <c r="N33" s="740">
        <f ca="1">SUM(OFFSET(SumaII_IBV,0,12),OFFSET(SumaII_IIBV,0,12),OFFSET(SumaII_IIIBV,0,12))</f>
        <v>0</v>
      </c>
      <c r="O33" s="820"/>
    </row>
    <row r="34" spans="1:17" ht="12" customHeight="1">
      <c r="A34" s="14"/>
      <c r="B34" s="729" t="s">
        <v>108</v>
      </c>
      <c r="C34" s="1278" t="s">
        <v>205</v>
      </c>
      <c r="D34" s="1279"/>
      <c r="E34" s="1279"/>
      <c r="F34" s="1279"/>
      <c r="G34" s="1279"/>
      <c r="H34" s="1279"/>
      <c r="I34" s="1279"/>
      <c r="J34" s="1279"/>
      <c r="K34" s="1279"/>
      <c r="L34" s="1279"/>
      <c r="M34" s="1279"/>
      <c r="N34" s="1279"/>
      <c r="O34" s="1280"/>
    </row>
    <row r="35" spans="1:17" ht="12" customHeight="1">
      <c r="A35" s="14"/>
      <c r="B35" s="733" t="s">
        <v>3</v>
      </c>
      <c r="C35" s="736"/>
      <c r="D35" s="736"/>
      <c r="E35" s="813"/>
      <c r="F35" s="731"/>
      <c r="G35" s="731"/>
      <c r="H35" s="731"/>
      <c r="I35" s="731"/>
      <c r="J35" s="731"/>
      <c r="K35" s="731"/>
      <c r="L35" s="731"/>
      <c r="M35" s="731"/>
      <c r="N35" s="731"/>
      <c r="O35" s="782"/>
    </row>
    <row r="36" spans="1:17" ht="12" customHeight="1">
      <c r="A36" s="14"/>
      <c r="B36" s="733" t="s">
        <v>204</v>
      </c>
      <c r="C36" s="736"/>
      <c r="D36" s="736"/>
      <c r="E36" s="813"/>
      <c r="F36" s="731"/>
      <c r="G36" s="731"/>
      <c r="H36" s="731"/>
      <c r="I36" s="731"/>
      <c r="J36" s="731"/>
      <c r="K36" s="731"/>
      <c r="L36" s="731"/>
      <c r="M36" s="731"/>
      <c r="N36" s="731"/>
      <c r="O36" s="782"/>
    </row>
    <row r="37" spans="1:17" s="734" customFormat="1" ht="12" customHeight="1">
      <c r="A37" s="732"/>
      <c r="B37" s="733" t="s">
        <v>6</v>
      </c>
      <c r="C37" s="737"/>
      <c r="D37" s="736"/>
      <c r="E37" s="813"/>
      <c r="F37" s="731"/>
      <c r="G37" s="731"/>
      <c r="H37" s="731"/>
      <c r="I37" s="731"/>
      <c r="J37" s="731"/>
      <c r="K37" s="731"/>
      <c r="L37" s="731"/>
      <c r="M37" s="731"/>
      <c r="N37" s="731"/>
      <c r="O37" s="782"/>
    </row>
    <row r="38" spans="1:17" ht="12" customHeight="1">
      <c r="A38" s="14"/>
      <c r="B38" s="1274" t="s">
        <v>173</v>
      </c>
      <c r="C38" s="1274"/>
      <c r="D38" s="1274"/>
      <c r="E38" s="1274"/>
      <c r="F38" s="740">
        <f ca="1">SUM(F35:OFFSET(SumaIIIBV,-1,4))</f>
        <v>0</v>
      </c>
      <c r="G38" s="740">
        <f ca="1">SUM(G35:OFFSET(SumaIIIBV,-1,5))</f>
        <v>0</v>
      </c>
      <c r="H38" s="740">
        <f ca="1">SUM(H35:OFFSET(SumaIIIBV,-1,6))</f>
        <v>0</v>
      </c>
      <c r="I38" s="740">
        <f ca="1">SUM(I35:OFFSET(SumaIIIBV,-1,7))</f>
        <v>0</v>
      </c>
      <c r="J38" s="740">
        <f ca="1">SUM(J35:OFFSET(SumaIIIBV,-1,8))</f>
        <v>0</v>
      </c>
      <c r="K38" s="740">
        <f ca="1">SUM(K35:OFFSET(SumaIIIBV,-1,9))</f>
        <v>0</v>
      </c>
      <c r="L38" s="740">
        <f ca="1">SUM(L35:OFFSET(SumaIIIBV,-1,10))</f>
        <v>0</v>
      </c>
      <c r="M38" s="740">
        <f ca="1">SUM(M35:OFFSET(SumaIIIBV,-1,11))</f>
        <v>0</v>
      </c>
      <c r="N38" s="740">
        <f ca="1">SUM(N35:OFFSET(SumaIIIBV,-1,12))</f>
        <v>0</v>
      </c>
      <c r="O38" s="820"/>
    </row>
    <row r="39" spans="1:17" ht="12" customHeight="1">
      <c r="A39" s="14"/>
      <c r="B39" s="729" t="s">
        <v>109</v>
      </c>
      <c r="C39" s="1274" t="s">
        <v>261</v>
      </c>
      <c r="D39" s="1281"/>
      <c r="E39" s="1281"/>
      <c r="F39" s="740">
        <f ca="1">SUM(OFFSET(SumaIBV,0,4),OFFSET(SumaIIBV,0,4),OFFSET(SumaIIIBV,0,4))</f>
        <v>0</v>
      </c>
      <c r="G39" s="740">
        <f ca="1">SUM(OFFSET(SumaIBV,0,5),OFFSET(SumaIIBV,0,5),OFFSET(SumaIIIBV,0,5))</f>
        <v>0</v>
      </c>
      <c r="H39" s="740">
        <f ca="1">SUM(OFFSET(SumaIBV,0,6),OFFSET(SumaIIBV,0,6),OFFSET(SumaIIIBV,0,6))</f>
        <v>0</v>
      </c>
      <c r="I39" s="740">
        <f ca="1">SUM(OFFSET(SumaIBV,0,7),OFFSET(SumaIIBV,0,7),OFFSET(SumaIIIBV,0,7))</f>
        <v>0</v>
      </c>
      <c r="J39" s="740">
        <f ca="1">SUM(OFFSET(SumaIBV,0,8),OFFSET(SumaIIBV,0,8),OFFSET(SumaIIIBV,0,8))</f>
        <v>0</v>
      </c>
      <c r="K39" s="740">
        <f ca="1">SUM(OFFSET(SumaIBV,0,9),OFFSET(SumaIIBV,0,9),OFFSET(SumaIIIBV,0,9))</f>
        <v>0</v>
      </c>
      <c r="L39" s="740">
        <f ca="1">SUM(OFFSET(SumaIBV,0,10),OFFSET(SumaIIBV,0,10),OFFSET(SumaIIIBV,0,10))</f>
        <v>0</v>
      </c>
      <c r="M39" s="740">
        <f ca="1">SUM(OFFSET(SumaIBV,0,11),OFFSET(SumaIIBV,0,11),OFFSET(SumaIIIBV,0,11))</f>
        <v>0</v>
      </c>
      <c r="N39" s="740">
        <f ca="1">SUM(OFFSET(SumaIBV,0,12),OFFSET(SumaIIBV,0,12),OFFSET(SumaIIIBV,0,12))</f>
        <v>0</v>
      </c>
      <c r="O39" s="820"/>
    </row>
    <row r="40" spans="1:17" ht="12" customHeight="1">
      <c r="A40" s="14"/>
      <c r="B40" s="729"/>
      <c r="C40" s="1262" t="s">
        <v>262</v>
      </c>
      <c r="D40" s="1263"/>
      <c r="E40" s="1263"/>
      <c r="F40" s="1263"/>
      <c r="G40" s="1263"/>
      <c r="H40" s="1263"/>
      <c r="I40" s="1263"/>
      <c r="J40" s="1263"/>
      <c r="K40" s="1263"/>
      <c r="L40" s="1263"/>
      <c r="M40" s="1263"/>
      <c r="N40" s="1263"/>
      <c r="O40" s="1264"/>
    </row>
    <row r="41" spans="1:17" ht="12" customHeight="1">
      <c r="A41" s="14"/>
      <c r="B41" s="738" t="s">
        <v>260</v>
      </c>
      <c r="C41" s="741" t="s">
        <v>881</v>
      </c>
      <c r="D41" s="783" t="s">
        <v>6</v>
      </c>
      <c r="E41" s="814"/>
      <c r="F41" s="740">
        <f ca="1">IF($D41&gt;0,SUMIF($O$7:OFFSET(SumaIIIBV,0,13),$D41,F$7:OFFSET(SumaIIIBV,0,4)),0)</f>
        <v>0</v>
      </c>
      <c r="G41" s="740">
        <f ca="1">IF($D41&gt;0,SUMIF($O$7:OFFSET(SumaIIIBV,0,13),$D41,G$7:OFFSET(SumaIIIBV,0,5)),0)</f>
        <v>0</v>
      </c>
      <c r="H41" s="740">
        <f ca="1">IF($D41&gt;0,SUMIF($O$7:OFFSET(SumaIIIBV,0,13),$D41,H$7:OFFSET(SumaIIIBV,0,6)),0)</f>
        <v>0</v>
      </c>
      <c r="I41" s="740">
        <f ca="1">IF($D41&gt;0,SUMIF($O$7:OFFSET(SumaIIIBV,0,13),$D41,I$7:OFFSET(SumaIIIBV,0,7)),0)</f>
        <v>0</v>
      </c>
      <c r="J41" s="740">
        <f ca="1">IF($D41&gt;0,SUMIF($O$7:OFFSET(SumaIIIBV,0,13),$D41,J$7:OFFSET(SumaIIIBV,0,8)),0)</f>
        <v>0</v>
      </c>
      <c r="K41" s="740">
        <f ca="1">IF($D41&gt;0,SUMIF($O$7:OFFSET(SumaIIIBV,0,13),$D41,K$7:OFFSET(SumaIIIBV,0,9)),0)</f>
        <v>0</v>
      </c>
      <c r="L41" s="740">
        <f ca="1">IF($D41&gt;0,SUMIF($O$7:OFFSET(SumaIIIBV,0,13),$D41,L$7:OFFSET(SumaIIIBV,0,10)),0)</f>
        <v>0</v>
      </c>
      <c r="M41" s="740">
        <f ca="1">IF($D41&gt;0,SUMIF($O$7:OFFSET(SumaIIIBV,0,13),$D41,M$7:OFFSET(SumaIIIBV,0,11)),0)</f>
        <v>0</v>
      </c>
      <c r="N41" s="740">
        <f ca="1">IF($D41&gt;0,SUMIF($O$7:OFFSET(SumaIIIBV,0,13),$D41,N$7:OFFSET(SumaIIIBV,0,12)),0)</f>
        <v>0</v>
      </c>
      <c r="O41" s="820"/>
    </row>
    <row r="42" spans="1:17" ht="12" customHeight="1">
      <c r="A42" s="14"/>
      <c r="B42" s="738" t="s">
        <v>263</v>
      </c>
      <c r="C42" s="741" t="s">
        <v>881</v>
      </c>
      <c r="D42" s="783" t="s">
        <v>6</v>
      </c>
      <c r="E42" s="814"/>
      <c r="F42" s="740">
        <f ca="1">IF($D42&gt;0,SUMIF($O$7:OFFSET(SumaIIIBV,0,13),$D42,F$7:OFFSET(SumaIIIBV,0,4)),0)</f>
        <v>0</v>
      </c>
      <c r="G42" s="740">
        <f ca="1">IF($D42&gt;0,SUMIF($O$7:OFFSET(SumaIIIBV,0,13),$D42,G$7:OFFSET(SumaIIIBV,0,5)),0)</f>
        <v>0</v>
      </c>
      <c r="H42" s="740">
        <f ca="1">IF($D42&gt;0,SUMIF($O$7:OFFSET(SumaIIIBV,0,13),$D42,H$7:OFFSET(SumaIIIBV,0,6)),0)</f>
        <v>0</v>
      </c>
      <c r="I42" s="740">
        <f ca="1">IF($D42&gt;0,SUMIF($O$7:OFFSET(SumaIIIBV,0,13),$D42,I$7:OFFSET(SumaIIIBV,0,7)),0)</f>
        <v>0</v>
      </c>
      <c r="J42" s="740">
        <f ca="1">IF($D42&gt;0,SUMIF($O$7:OFFSET(SumaIIIBV,0,13),$D42,J$7:OFFSET(SumaIIIBV,0,8)),0)</f>
        <v>0</v>
      </c>
      <c r="K42" s="740">
        <f ca="1">IF($D42&gt;0,SUMIF($O$7:OFFSET(SumaIIIBV,0,13),$D42,K$7:OFFSET(SumaIIIBV,0,9)),0)</f>
        <v>0</v>
      </c>
      <c r="L42" s="740">
        <f ca="1">IF($D42&gt;0,SUMIF($O$7:OFFSET(SumaIIIBV,0,13),$D42,L$7:OFFSET(SumaIIIBV,0,10)),0)</f>
        <v>0</v>
      </c>
      <c r="M42" s="740">
        <f ca="1">IF($D42&gt;0,SUMIF($O$7:OFFSET(SumaIIIBV,0,13),$D42,M$7:OFFSET(SumaIIIBV,0,11)),0)</f>
        <v>0</v>
      </c>
      <c r="N42" s="740">
        <f ca="1">IF($D42&gt;0,SUMIF($O$7:OFFSET(SumaIIIBV,0,13),$D42,N$7:OFFSET(SumaIIIBV,0,12)),0)</f>
        <v>0</v>
      </c>
      <c r="O42" s="820"/>
    </row>
    <row r="43" spans="1:17" s="734" customFormat="1" ht="12" customHeight="1">
      <c r="A43" s="732"/>
      <c r="B43" s="738" t="s">
        <v>6</v>
      </c>
      <c r="C43" s="742"/>
      <c r="D43" s="783"/>
      <c r="E43" s="815"/>
      <c r="F43" s="740">
        <f ca="1">IF($D43&gt;0,SUMIF($O$7:OFFSET(SumaIIIBV,0,13),$D43,F$7:OFFSET(SumaIIIBV,0,4)),0)</f>
        <v>0</v>
      </c>
      <c r="G43" s="740">
        <f ca="1">IF($D43&gt;0,SUMIF($O$7:OFFSET(SumaIIIBV,0,13),$D43,G$7:OFFSET(SumaIIIBV,0,5)),0)</f>
        <v>0</v>
      </c>
      <c r="H43" s="740">
        <f ca="1">IF($D43&gt;0,SUMIF($O$7:OFFSET(SumaIIIBV,0,13),$D43,H$7:OFFSET(SumaIIIBV,0,6)),0)</f>
        <v>0</v>
      </c>
      <c r="I43" s="740">
        <f ca="1">IF($D43&gt;0,SUMIF($O$7:OFFSET(SumaIIIBV,0,13),$D43,I$7:OFFSET(SumaIIIBV,0,7)),0)</f>
        <v>0</v>
      </c>
      <c r="J43" s="740">
        <f ca="1">IF($D43&gt;0,SUMIF($O$7:OFFSET(SumaIIIBV,0,13),$D43,J$7:OFFSET(SumaIIIBV,0,8)),0)</f>
        <v>0</v>
      </c>
      <c r="K43" s="740">
        <f ca="1">IF($D43&gt;0,SUMIF($O$7:OFFSET(SumaIIIBV,0,13),$D43,K$7:OFFSET(SumaIIIBV,0,9)),0)</f>
        <v>0</v>
      </c>
      <c r="L43" s="740">
        <f ca="1">IF($D43&gt;0,SUMIF($O$7:OFFSET(SumaIIIBV,0,13),$D43,L$7:OFFSET(SumaIIIBV,0,10)),0)</f>
        <v>0</v>
      </c>
      <c r="M43" s="740">
        <f ca="1">IF($D43&gt;0,SUMIF($O$7:OFFSET(SumaIIIBV,0,13),$D43,M$7:OFFSET(SumaIIIBV,0,11)),0)</f>
        <v>0</v>
      </c>
      <c r="N43" s="740">
        <f ca="1">IF($D43&gt;0,SUMIF($O$7:OFFSET(SumaIIIBV,0,13),$D43,N$7:OFFSET(SumaIIIBV,0,12)),0)</f>
        <v>0</v>
      </c>
      <c r="O43" s="821"/>
    </row>
    <row r="44" spans="1:17" ht="9.75" customHeight="1">
      <c r="A44" s="14"/>
      <c r="B44" s="1282"/>
      <c r="C44" s="1282"/>
      <c r="D44" s="1282"/>
      <c r="E44" s="1282"/>
      <c r="F44" s="1282"/>
      <c r="G44" s="1282"/>
      <c r="H44" s="1282"/>
      <c r="I44" s="1282"/>
      <c r="J44" s="1282"/>
      <c r="K44" s="1282"/>
      <c r="L44" s="1282"/>
      <c r="M44" s="1282"/>
      <c r="N44" s="726"/>
      <c r="O44" s="726"/>
      <c r="Q44" s="827" t="s">
        <v>894</v>
      </c>
    </row>
    <row r="45" spans="1:17" ht="12">
      <c r="A45" s="14"/>
      <c r="B45" s="1283" t="s">
        <v>543</v>
      </c>
      <c r="C45" s="1283"/>
      <c r="D45" s="1283"/>
      <c r="E45" s="1283"/>
      <c r="F45" s="1283"/>
      <c r="G45" s="1283"/>
      <c r="H45" s="1283"/>
      <c r="I45" s="1283"/>
      <c r="J45" s="1283"/>
      <c r="K45" s="808"/>
      <c r="L45" s="808"/>
      <c r="M45" s="808"/>
      <c r="N45" s="808"/>
      <c r="O45" s="808"/>
      <c r="Q45" s="832" t="s">
        <v>895</v>
      </c>
    </row>
    <row r="46" spans="1:17" ht="12" customHeight="1">
      <c r="A46" s="14"/>
      <c r="B46" s="1277" t="s">
        <v>544</v>
      </c>
      <c r="C46" s="1277"/>
      <c r="D46" s="1277"/>
      <c r="E46" s="1277"/>
      <c r="F46" s="1277"/>
      <c r="G46" s="1277"/>
      <c r="H46" s="1277"/>
      <c r="I46" s="1277"/>
      <c r="J46" s="13"/>
      <c r="K46" s="13"/>
      <c r="L46" s="2"/>
      <c r="M46" s="2"/>
      <c r="N46" s="2"/>
      <c r="O46" s="2"/>
    </row>
    <row r="47" spans="1:17">
      <c r="A47" s="14"/>
      <c r="B47" s="13" t="s">
        <v>545</v>
      </c>
      <c r="C47" s="13"/>
      <c r="D47" s="2"/>
      <c r="E47" s="816"/>
      <c r="F47" s="2"/>
      <c r="G47" s="2"/>
      <c r="H47" s="2"/>
      <c r="I47" s="2"/>
      <c r="J47" s="2"/>
      <c r="K47" s="2"/>
      <c r="L47" s="2"/>
      <c r="M47" s="2"/>
      <c r="N47" s="2"/>
      <c r="O47" s="2"/>
    </row>
    <row r="58" spans="2:2">
      <c r="B58" s="739"/>
    </row>
  </sheetData>
  <sheetProtection algorithmName="SHA-512" hashValue="/d9pZ50y+WdBeOdAlpGlNkIcInqggBlpxVN7WgbRfNTxT3nv4r5JL/Hk3aPdFYktsgwTgEz3YkCmqp964a2hqw==" saltValue="u7OHo+xgg+cG6RUgwkHW9Q==" spinCount="100000" sheet="1" objects="1" scenarios="1" formatCells="0" formatColumns="0" formatRows="0" insertRows="0" deleteRows="0"/>
  <mergeCells count="32">
    <mergeCell ref="B46:I46"/>
    <mergeCell ref="C34:O34"/>
    <mergeCell ref="B38:E38"/>
    <mergeCell ref="C39:E39"/>
    <mergeCell ref="C40:O40"/>
    <mergeCell ref="B44:M44"/>
    <mergeCell ref="B45:J45"/>
    <mergeCell ref="B33:E33"/>
    <mergeCell ref="O2:O3"/>
    <mergeCell ref="C5:O5"/>
    <mergeCell ref="C6:O6"/>
    <mergeCell ref="C11:O11"/>
    <mergeCell ref="B16:E16"/>
    <mergeCell ref="C17:O17"/>
    <mergeCell ref="C18:O18"/>
    <mergeCell ref="B22:E22"/>
    <mergeCell ref="C23:O23"/>
    <mergeCell ref="B27:E27"/>
    <mergeCell ref="C28:O28"/>
    <mergeCell ref="B32:E32"/>
    <mergeCell ref="C10:E10"/>
    <mergeCell ref="C15:E15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32:N33 F27:N27 F22:N22 F15:N16 F10:N10 F38:N39 F41:N43"/>
    <dataValidation type="decimal" operator="greaterThanOrEqual" allowBlank="1" showInputMessage="1" showErrorMessage="1" sqref="E19:E21 E24:E26 E29:E31 E35:E37 E7:E9 E12:E1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45"/>
    <dataValidation type="whole" operator="greaterThanOrEqual" allowBlank="1" showInputMessage="1" showErrorMessage="1" errorTitle="Błąd!" error="W tym polu można wpisać tylko liczbę całkowitą - równą lub większą od 0" sqref="O41:O43 O35:O39 O29:O33 O24:O27 O19:O22 O12:O16 O7:O10 D41:D4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44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84" t="s">
        <v>363</v>
      </c>
      <c r="B1" s="1284"/>
      <c r="C1" s="1284"/>
      <c r="D1" s="1284"/>
      <c r="E1" s="1284"/>
      <c r="F1" s="1284"/>
      <c r="G1" s="1284"/>
      <c r="H1" s="1285"/>
    </row>
    <row r="2" spans="1:10" ht="66" customHeight="1">
      <c r="A2" s="641" t="s">
        <v>696</v>
      </c>
      <c r="B2" s="641" t="s">
        <v>110</v>
      </c>
      <c r="C2" s="639" t="s">
        <v>299</v>
      </c>
      <c r="D2" s="641" t="s">
        <v>8</v>
      </c>
      <c r="E2" s="641" t="s">
        <v>390</v>
      </c>
      <c r="F2" s="641" t="s">
        <v>111</v>
      </c>
      <c r="G2" s="641" t="s">
        <v>112</v>
      </c>
      <c r="H2" s="641" t="s">
        <v>168</v>
      </c>
    </row>
    <row r="3" spans="1:10" ht="12.75" customHeight="1">
      <c r="A3" s="640">
        <v>1</v>
      </c>
      <c r="B3" s="670">
        <v>2</v>
      </c>
      <c r="C3" s="670">
        <v>3</v>
      </c>
      <c r="D3" s="640">
        <v>4</v>
      </c>
      <c r="E3" s="640">
        <v>5</v>
      </c>
      <c r="F3" s="640">
        <v>6</v>
      </c>
      <c r="G3" s="640">
        <v>7</v>
      </c>
      <c r="H3" s="640">
        <v>8</v>
      </c>
    </row>
    <row r="4" spans="1:10" ht="33.950000000000003" customHeight="1">
      <c r="A4" s="658"/>
      <c r="B4" s="743"/>
      <c r="C4" s="658"/>
      <c r="D4" s="658"/>
      <c r="E4" s="746"/>
      <c r="F4" s="746"/>
      <c r="G4" s="747">
        <f>E4*F4</f>
        <v>0</v>
      </c>
      <c r="H4" s="743"/>
    </row>
    <row r="5" spans="1:10" ht="33.950000000000003" customHeight="1">
      <c r="A5" s="658"/>
      <c r="B5" s="743"/>
      <c r="C5" s="658"/>
      <c r="D5" s="658"/>
      <c r="E5" s="746"/>
      <c r="F5" s="746"/>
      <c r="G5" s="747">
        <f t="shared" ref="G5:G13" si="0">E5*F5</f>
        <v>0</v>
      </c>
      <c r="H5" s="743"/>
    </row>
    <row r="6" spans="1:10" ht="33.950000000000003" customHeight="1">
      <c r="A6" s="658"/>
      <c r="B6" s="743"/>
      <c r="C6" s="658"/>
      <c r="D6" s="658"/>
      <c r="E6" s="746"/>
      <c r="F6" s="746"/>
      <c r="G6" s="747">
        <f t="shared" si="0"/>
        <v>0</v>
      </c>
      <c r="H6" s="743"/>
    </row>
    <row r="7" spans="1:10" ht="33.950000000000003" customHeight="1">
      <c r="A7" s="658"/>
      <c r="B7" s="743"/>
      <c r="C7" s="658"/>
      <c r="D7" s="658"/>
      <c r="E7" s="746"/>
      <c r="F7" s="746"/>
      <c r="G7" s="747">
        <f t="shared" si="0"/>
        <v>0</v>
      </c>
      <c r="H7" s="743"/>
    </row>
    <row r="8" spans="1:10" ht="33.950000000000003" customHeight="1">
      <c r="A8" s="658"/>
      <c r="B8" s="743"/>
      <c r="C8" s="658"/>
      <c r="D8" s="658"/>
      <c r="E8" s="746"/>
      <c r="F8" s="746"/>
      <c r="G8" s="747">
        <f t="shared" si="0"/>
        <v>0</v>
      </c>
      <c r="H8" s="743"/>
    </row>
    <row r="9" spans="1:10" ht="33.950000000000003" customHeight="1">
      <c r="A9" s="658"/>
      <c r="B9" s="743"/>
      <c r="C9" s="658"/>
      <c r="D9" s="658"/>
      <c r="E9" s="746"/>
      <c r="F9" s="746"/>
      <c r="G9" s="747">
        <f t="shared" si="0"/>
        <v>0</v>
      </c>
      <c r="H9" s="743"/>
    </row>
    <row r="10" spans="1:10" ht="33.950000000000003" customHeight="1">
      <c r="A10" s="658"/>
      <c r="B10" s="743"/>
      <c r="C10" s="658"/>
      <c r="D10" s="658"/>
      <c r="E10" s="746"/>
      <c r="F10" s="746"/>
      <c r="G10" s="747">
        <f t="shared" si="0"/>
        <v>0</v>
      </c>
      <c r="H10" s="743"/>
    </row>
    <row r="11" spans="1:10" ht="33.950000000000003" customHeight="1">
      <c r="A11" s="658"/>
      <c r="B11" s="743"/>
      <c r="C11" s="658"/>
      <c r="D11" s="658"/>
      <c r="E11" s="746"/>
      <c r="F11" s="746"/>
      <c r="G11" s="747">
        <f t="shared" si="0"/>
        <v>0</v>
      </c>
      <c r="H11" s="743"/>
    </row>
    <row r="12" spans="1:10" ht="33.950000000000003" customHeight="1">
      <c r="A12" s="658"/>
      <c r="B12" s="743"/>
      <c r="C12" s="658"/>
      <c r="D12" s="658"/>
      <c r="E12" s="746"/>
      <c r="F12" s="746"/>
      <c r="G12" s="747">
        <f t="shared" si="0"/>
        <v>0</v>
      </c>
      <c r="H12" s="743"/>
    </row>
    <row r="13" spans="1:10" s="1" customFormat="1" ht="33.950000000000003" customHeight="1">
      <c r="A13" s="658"/>
      <c r="B13" s="744"/>
      <c r="C13" s="658"/>
      <c r="D13" s="745"/>
      <c r="E13" s="748"/>
      <c r="F13" s="748"/>
      <c r="G13" s="747">
        <f t="shared" si="0"/>
        <v>0</v>
      </c>
      <c r="H13" s="744"/>
    </row>
    <row r="14" spans="1:10" ht="33.950000000000003" customHeight="1">
      <c r="A14" s="3"/>
      <c r="B14" s="11"/>
      <c r="C14" s="4"/>
      <c r="D14" s="5"/>
      <c r="E14" s="5"/>
      <c r="F14" s="6" t="s">
        <v>113</v>
      </c>
      <c r="G14" s="747">
        <f ca="1">SUM(G4:OFFSET(RazemBVI,-1,6))</f>
        <v>0</v>
      </c>
      <c r="H14" s="5"/>
      <c r="J14" s="834" t="s">
        <v>894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671" customFormat="1">
      <c r="A16" s="64" t="s">
        <v>697</v>
      </c>
      <c r="B16" s="64"/>
      <c r="C16" s="64"/>
      <c r="D16" s="64"/>
      <c r="E16" s="64"/>
      <c r="F16" s="64"/>
      <c r="G16" s="64"/>
      <c r="H16" s="64"/>
      <c r="J16" s="832" t="s">
        <v>895</v>
      </c>
    </row>
    <row r="17" s="671" customFormat="1"/>
  </sheetData>
  <sheetProtection algorithmName="SHA-512" hashValue="EdxD2mvrNoY7FJrlGvc2KcksxDTMh9djKoYnueKFtDOLrO2oEkipwXAKEEi7DaPSpmr9yefyukFNw0Gm9L06CA==" saltValue="JOwVdaPEi3h4ng1JrtJ1Mg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5">
    <dataValidation type="decimal" operator="greaterThanOrEqual" allowBlank="1" showInputMessage="1" showErrorMessage="1" errorTitle="Błąd!" error="W tym polu można wpisać tylko liczbę - równą lub większą od 0" sqref="F4:F13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/>
    <dataValidation type="decimal" operator="greaterThanOrEqual" allowBlank="1" showInputMessage="1" showErrorMessage="1" errorTitle="Błąd!" error="W tym polu można wpisać tylko liczbę - równą lub większą od 0" sqref="E4:E1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Normal="100" zoomScaleSheetLayoutView="100" zoomScalePageLayoutView="120" workbookViewId="0">
      <selection sqref="A1:D1"/>
    </sheetView>
  </sheetViews>
  <sheetFormatPr defaultColWidth="9.140625" defaultRowHeight="15" customHeight="1"/>
  <cols>
    <col min="1" max="1" width="4.7109375" style="664" customWidth="1"/>
    <col min="2" max="2" width="79.85546875" style="667" customWidth="1"/>
    <col min="3" max="3" width="13" style="664" customWidth="1"/>
    <col min="4" max="4" width="9.5703125" style="664" customWidth="1"/>
    <col min="5" max="5" width="6.7109375" style="599" customWidth="1"/>
    <col min="6" max="16384" width="9.140625" style="599"/>
  </cols>
  <sheetData>
    <row r="1" spans="1:4" ht="15.95" customHeight="1">
      <c r="A1" s="1292" t="s">
        <v>364</v>
      </c>
      <c r="B1" s="1292"/>
      <c r="C1" s="1292"/>
      <c r="D1" s="1292"/>
    </row>
    <row r="2" spans="1:4" ht="15.95" customHeight="1">
      <c r="A2" s="1294" t="s">
        <v>114</v>
      </c>
      <c r="B2" s="1294"/>
      <c r="C2" s="1293" t="s">
        <v>88</v>
      </c>
      <c r="D2" s="1293"/>
    </row>
    <row r="3" spans="1:4" ht="15.95" customHeight="1">
      <c r="A3" s="644" t="s">
        <v>5</v>
      </c>
      <c r="B3" s="646" t="s">
        <v>18</v>
      </c>
      <c r="C3" s="644" t="s">
        <v>541</v>
      </c>
      <c r="D3" s="652" t="s">
        <v>16</v>
      </c>
    </row>
    <row r="4" spans="1:4" ht="15.95" customHeight="1">
      <c r="A4" s="715" t="s">
        <v>847</v>
      </c>
      <c r="B4" s="1288" t="s">
        <v>846</v>
      </c>
      <c r="C4" s="1288"/>
      <c r="D4" s="1289"/>
    </row>
    <row r="5" spans="1:4" ht="15.95" customHeight="1">
      <c r="A5" s="642" t="s">
        <v>848</v>
      </c>
      <c r="B5" s="645" t="s">
        <v>371</v>
      </c>
      <c r="C5" s="1295" t="s">
        <v>88</v>
      </c>
      <c r="D5" s="1296"/>
    </row>
    <row r="6" spans="1:4" ht="30" customHeight="1">
      <c r="A6" s="643" t="s">
        <v>10</v>
      </c>
      <c r="B6" s="718" t="s">
        <v>769</v>
      </c>
      <c r="C6" s="76" t="s">
        <v>88</v>
      </c>
      <c r="D6" s="835" t="str">
        <f>IF(C6="ND",0,"")</f>
        <v/>
      </c>
    </row>
    <row r="7" spans="1:4" ht="30" customHeight="1">
      <c r="A7" s="652" t="s">
        <v>12</v>
      </c>
      <c r="B7" s="646" t="s">
        <v>845</v>
      </c>
      <c r="C7" s="76" t="s">
        <v>88</v>
      </c>
      <c r="D7" s="835" t="str">
        <f>IF(C7="ND",0,"")</f>
        <v/>
      </c>
    </row>
    <row r="8" spans="1:4" ht="30" customHeight="1">
      <c r="A8" s="720" t="s">
        <v>534</v>
      </c>
      <c r="B8" s="648" t="s">
        <v>202</v>
      </c>
      <c r="C8" s="1286" t="s">
        <v>88</v>
      </c>
      <c r="D8" s="1287"/>
    </row>
    <row r="9" spans="1:4" ht="39.950000000000003" customHeight="1">
      <c r="A9" s="642" t="s">
        <v>10</v>
      </c>
      <c r="B9" s="645" t="s">
        <v>768</v>
      </c>
      <c r="C9" s="76" t="s">
        <v>88</v>
      </c>
      <c r="D9" s="835" t="str">
        <f>IF(C9="ND",0,"")</f>
        <v/>
      </c>
    </row>
    <row r="10" spans="1:4" ht="54.95" customHeight="1">
      <c r="A10" s="643" t="s">
        <v>12</v>
      </c>
      <c r="B10" s="718" t="s">
        <v>767</v>
      </c>
      <c r="C10" s="76" t="s">
        <v>88</v>
      </c>
      <c r="D10" s="835" t="str">
        <f>IF(C10="ND",0,"")</f>
        <v/>
      </c>
    </row>
    <row r="11" spans="1:4" ht="54.95" customHeight="1">
      <c r="A11" s="644" t="s">
        <v>9</v>
      </c>
      <c r="B11" s="646" t="s">
        <v>766</v>
      </c>
      <c r="C11" s="76" t="s">
        <v>88</v>
      </c>
      <c r="D11" s="835" t="str">
        <f>IF(C11="ND",0,"")</f>
        <v/>
      </c>
    </row>
    <row r="12" spans="1:4" ht="15" customHeight="1">
      <c r="A12" s="715" t="s">
        <v>849</v>
      </c>
      <c r="B12" s="648" t="s">
        <v>842</v>
      </c>
      <c r="C12" s="1286" t="s">
        <v>88</v>
      </c>
      <c r="D12" s="1287"/>
    </row>
    <row r="13" spans="1:4" ht="30" customHeight="1">
      <c r="A13" s="642" t="s">
        <v>10</v>
      </c>
      <c r="B13" s="645" t="s">
        <v>765</v>
      </c>
      <c r="C13" s="76" t="s">
        <v>88</v>
      </c>
      <c r="D13" s="835" t="str">
        <f>IF(C13="ND",0,"")</f>
        <v/>
      </c>
    </row>
    <row r="14" spans="1:4" ht="54.95" customHeight="1">
      <c r="A14" s="644" t="s">
        <v>12</v>
      </c>
      <c r="B14" s="646" t="s">
        <v>762</v>
      </c>
      <c r="C14" s="76" t="s">
        <v>88</v>
      </c>
      <c r="D14" s="835" t="str">
        <f>IF(C14="ND",0,"")</f>
        <v/>
      </c>
    </row>
    <row r="15" spans="1:4" ht="30" customHeight="1">
      <c r="A15" s="715" t="s">
        <v>850</v>
      </c>
      <c r="B15" s="648" t="s">
        <v>763</v>
      </c>
      <c r="C15" s="1286" t="s">
        <v>88</v>
      </c>
      <c r="D15" s="1287"/>
    </row>
    <row r="16" spans="1:4" ht="39.950000000000003" customHeight="1">
      <c r="A16" s="647" t="s">
        <v>10</v>
      </c>
      <c r="B16" s="649" t="s">
        <v>764</v>
      </c>
      <c r="C16" s="650" t="s">
        <v>88</v>
      </c>
      <c r="D16" s="835" t="str">
        <f>IF(C16="ND",0,"")</f>
        <v/>
      </c>
    </row>
    <row r="17" spans="1:4" ht="15" customHeight="1">
      <c r="A17" s="720" t="s">
        <v>174</v>
      </c>
      <c r="B17" s="1290" t="s">
        <v>296</v>
      </c>
      <c r="C17" s="1290"/>
      <c r="D17" s="1291"/>
    </row>
    <row r="18" spans="1:4" ht="39.950000000000003" customHeight="1">
      <c r="A18" s="653" t="s">
        <v>851</v>
      </c>
      <c r="B18" s="645" t="s">
        <v>761</v>
      </c>
      <c r="C18" s="651" t="s">
        <v>88</v>
      </c>
      <c r="D18" s="835" t="str">
        <f t="shared" ref="D18:D33" si="0">IF(C18="ND",0,"")</f>
        <v/>
      </c>
    </row>
    <row r="19" spans="1:4" ht="39.950000000000003" customHeight="1">
      <c r="A19" s="654" t="s">
        <v>852</v>
      </c>
      <c r="B19" s="718" t="s">
        <v>760</v>
      </c>
      <c r="C19" s="76" t="s">
        <v>88</v>
      </c>
      <c r="D19" s="835" t="str">
        <f t="shared" si="0"/>
        <v/>
      </c>
    </row>
    <row r="20" spans="1:4" ht="30" customHeight="1">
      <c r="A20" s="654" t="s">
        <v>853</v>
      </c>
      <c r="B20" s="718" t="s">
        <v>759</v>
      </c>
      <c r="C20" s="76" t="s">
        <v>88</v>
      </c>
      <c r="D20" s="835" t="str">
        <f t="shared" si="0"/>
        <v/>
      </c>
    </row>
    <row r="21" spans="1:4" ht="39.950000000000003" customHeight="1">
      <c r="A21" s="643" t="s">
        <v>12</v>
      </c>
      <c r="B21" s="718" t="s">
        <v>758</v>
      </c>
      <c r="C21" s="76" t="s">
        <v>88</v>
      </c>
      <c r="D21" s="835" t="str">
        <f t="shared" si="0"/>
        <v/>
      </c>
    </row>
    <row r="22" spans="1:4" ht="65.099999999999994" customHeight="1">
      <c r="A22" s="643" t="s">
        <v>9</v>
      </c>
      <c r="B22" s="718" t="s">
        <v>818</v>
      </c>
      <c r="C22" s="76" t="s">
        <v>88</v>
      </c>
      <c r="D22" s="835" t="str">
        <f t="shared" si="0"/>
        <v/>
      </c>
    </row>
    <row r="23" spans="1:4" ht="39.950000000000003" customHeight="1">
      <c r="A23" s="643" t="s">
        <v>13</v>
      </c>
      <c r="B23" s="718" t="s">
        <v>598</v>
      </c>
      <c r="C23" s="76" t="s">
        <v>88</v>
      </c>
      <c r="D23" s="835" t="str">
        <f t="shared" si="0"/>
        <v/>
      </c>
    </row>
    <row r="24" spans="1:4" ht="30" customHeight="1">
      <c r="A24" s="643" t="s">
        <v>0</v>
      </c>
      <c r="B24" s="718" t="s">
        <v>481</v>
      </c>
      <c r="C24" s="76" t="s">
        <v>88</v>
      </c>
      <c r="D24" s="835" t="str">
        <f t="shared" si="0"/>
        <v/>
      </c>
    </row>
    <row r="25" spans="1:4" ht="75" customHeight="1">
      <c r="A25" s="643" t="s">
        <v>855</v>
      </c>
      <c r="B25" s="718" t="s">
        <v>757</v>
      </c>
      <c r="C25" s="76" t="s">
        <v>88</v>
      </c>
      <c r="D25" s="835" t="str">
        <f t="shared" si="0"/>
        <v/>
      </c>
    </row>
    <row r="26" spans="1:4" ht="54.95" customHeight="1">
      <c r="A26" s="643" t="s">
        <v>856</v>
      </c>
      <c r="B26" s="718" t="s">
        <v>819</v>
      </c>
      <c r="C26" s="76" t="s">
        <v>88</v>
      </c>
      <c r="D26" s="835" t="str">
        <f t="shared" si="0"/>
        <v/>
      </c>
    </row>
    <row r="27" spans="1:4" ht="75" customHeight="1">
      <c r="A27" s="643" t="s">
        <v>857</v>
      </c>
      <c r="B27" s="718" t="s">
        <v>820</v>
      </c>
      <c r="C27" s="76" t="s">
        <v>88</v>
      </c>
      <c r="D27" s="835" t="str">
        <f t="shared" si="0"/>
        <v/>
      </c>
    </row>
    <row r="28" spans="1:4" ht="39.950000000000003" customHeight="1">
      <c r="A28" s="643" t="s">
        <v>90</v>
      </c>
      <c r="B28" s="718" t="s">
        <v>756</v>
      </c>
      <c r="C28" s="76" t="s">
        <v>88</v>
      </c>
      <c r="D28" s="835" t="str">
        <f t="shared" si="0"/>
        <v/>
      </c>
    </row>
    <row r="29" spans="1:4" ht="30" customHeight="1">
      <c r="A29" s="643" t="s">
        <v>91</v>
      </c>
      <c r="B29" s="718" t="s">
        <v>614</v>
      </c>
      <c r="C29" s="76" t="s">
        <v>88</v>
      </c>
      <c r="D29" s="835" t="str">
        <f t="shared" si="0"/>
        <v/>
      </c>
    </row>
    <row r="30" spans="1:4" ht="39.950000000000003" customHeight="1">
      <c r="A30" s="643" t="s">
        <v>858</v>
      </c>
      <c r="B30" s="718" t="s">
        <v>615</v>
      </c>
      <c r="C30" s="76" t="s">
        <v>88</v>
      </c>
      <c r="D30" s="835" t="str">
        <f t="shared" si="0"/>
        <v/>
      </c>
    </row>
    <row r="31" spans="1:4" ht="39.950000000000003" customHeight="1">
      <c r="A31" s="643" t="s">
        <v>859</v>
      </c>
      <c r="B31" s="718" t="s">
        <v>755</v>
      </c>
      <c r="C31" s="76" t="s">
        <v>88</v>
      </c>
      <c r="D31" s="835" t="str">
        <f t="shared" si="0"/>
        <v/>
      </c>
    </row>
    <row r="32" spans="1:4" ht="30" customHeight="1">
      <c r="A32" s="643" t="s">
        <v>93</v>
      </c>
      <c r="B32" s="718" t="s">
        <v>821</v>
      </c>
      <c r="C32" s="76" t="s">
        <v>88</v>
      </c>
      <c r="D32" s="835" t="str">
        <f t="shared" si="0"/>
        <v/>
      </c>
    </row>
    <row r="33" spans="1:5" ht="30" customHeight="1">
      <c r="A33" s="644" t="s">
        <v>94</v>
      </c>
      <c r="B33" s="646" t="s">
        <v>754</v>
      </c>
      <c r="C33" s="650" t="s">
        <v>88</v>
      </c>
      <c r="D33" s="835" t="str">
        <f t="shared" si="0"/>
        <v/>
      </c>
    </row>
    <row r="34" spans="1:5" ht="15" customHeight="1">
      <c r="A34" s="715" t="s">
        <v>95</v>
      </c>
      <c r="B34" s="1288" t="s">
        <v>599</v>
      </c>
      <c r="C34" s="1288"/>
      <c r="D34" s="1289"/>
    </row>
    <row r="35" spans="1:5" ht="45" customHeight="1">
      <c r="A35" s="642" t="s">
        <v>860</v>
      </c>
      <c r="B35" s="645" t="s">
        <v>753</v>
      </c>
      <c r="C35" s="651" t="s">
        <v>88</v>
      </c>
      <c r="D35" s="835" t="str">
        <f t="shared" ref="D35:D47" si="1">IF(C35="ND",0,"")</f>
        <v/>
      </c>
    </row>
    <row r="36" spans="1:5" ht="39.950000000000003" customHeight="1">
      <c r="A36" s="643" t="s">
        <v>861</v>
      </c>
      <c r="B36" s="718" t="s">
        <v>752</v>
      </c>
      <c r="C36" s="76" t="s">
        <v>88</v>
      </c>
      <c r="D36" s="835" t="str">
        <f t="shared" si="1"/>
        <v/>
      </c>
    </row>
    <row r="37" spans="1:5" ht="45" customHeight="1">
      <c r="A37" s="643" t="s">
        <v>862</v>
      </c>
      <c r="B37" s="718" t="s">
        <v>751</v>
      </c>
      <c r="C37" s="76" t="s">
        <v>88</v>
      </c>
      <c r="D37" s="835" t="str">
        <f t="shared" si="1"/>
        <v/>
      </c>
    </row>
    <row r="38" spans="1:5" ht="30" customHeight="1">
      <c r="A38" s="643" t="s">
        <v>863</v>
      </c>
      <c r="B38" s="718" t="s">
        <v>750</v>
      </c>
      <c r="C38" s="76" t="s">
        <v>88</v>
      </c>
      <c r="D38" s="835" t="str">
        <f t="shared" si="1"/>
        <v/>
      </c>
    </row>
    <row r="39" spans="1:5" s="664" customFormat="1" ht="65.099999999999994" customHeight="1">
      <c r="A39" s="643" t="s">
        <v>864</v>
      </c>
      <c r="B39" s="718" t="s">
        <v>854</v>
      </c>
      <c r="C39" s="76" t="s">
        <v>88</v>
      </c>
      <c r="D39" s="835" t="str">
        <f t="shared" si="1"/>
        <v/>
      </c>
    </row>
    <row r="40" spans="1:5" ht="54.95" customHeight="1">
      <c r="A40" s="643" t="s">
        <v>865</v>
      </c>
      <c r="B40" s="718" t="s">
        <v>600</v>
      </c>
      <c r="C40" s="76" t="s">
        <v>88</v>
      </c>
      <c r="D40" s="835" t="str">
        <f t="shared" si="1"/>
        <v/>
      </c>
      <c r="E40" s="662"/>
    </row>
    <row r="41" spans="1:5" ht="39.950000000000003" customHeight="1">
      <c r="A41" s="643" t="s">
        <v>97</v>
      </c>
      <c r="B41" s="718" t="s">
        <v>822</v>
      </c>
      <c r="C41" s="76" t="s">
        <v>88</v>
      </c>
      <c r="D41" s="835" t="str">
        <f t="shared" si="1"/>
        <v/>
      </c>
    </row>
    <row r="42" spans="1:5" ht="39.950000000000003" customHeight="1">
      <c r="A42" s="643" t="s">
        <v>98</v>
      </c>
      <c r="B42" s="718" t="s">
        <v>749</v>
      </c>
      <c r="C42" s="76" t="s">
        <v>88</v>
      </c>
      <c r="D42" s="835" t="str">
        <f t="shared" si="1"/>
        <v/>
      </c>
    </row>
    <row r="43" spans="1:5" ht="54.95" customHeight="1">
      <c r="A43" s="643" t="s">
        <v>99</v>
      </c>
      <c r="B43" s="718" t="s">
        <v>748</v>
      </c>
      <c r="C43" s="76" t="s">
        <v>88</v>
      </c>
      <c r="D43" s="835" t="str">
        <f t="shared" si="1"/>
        <v/>
      </c>
    </row>
    <row r="44" spans="1:5" ht="30" customHeight="1">
      <c r="A44" s="643" t="s">
        <v>100</v>
      </c>
      <c r="B44" s="718" t="s">
        <v>801</v>
      </c>
      <c r="C44" s="76" t="s">
        <v>88</v>
      </c>
      <c r="D44" s="835" t="str">
        <f t="shared" si="1"/>
        <v/>
      </c>
    </row>
    <row r="45" spans="1:5" ht="30" customHeight="1">
      <c r="A45" s="643" t="s">
        <v>101</v>
      </c>
      <c r="B45" s="718" t="s">
        <v>747</v>
      </c>
      <c r="C45" s="76" t="s">
        <v>88</v>
      </c>
      <c r="D45" s="835" t="str">
        <f t="shared" si="1"/>
        <v/>
      </c>
    </row>
    <row r="46" spans="1:5" ht="54.95" customHeight="1">
      <c r="A46" s="643" t="s">
        <v>193</v>
      </c>
      <c r="B46" s="718" t="s">
        <v>866</v>
      </c>
      <c r="C46" s="76" t="s">
        <v>88</v>
      </c>
      <c r="D46" s="835" t="str">
        <f t="shared" si="1"/>
        <v/>
      </c>
    </row>
    <row r="47" spans="1:5" ht="39.950000000000003" customHeight="1">
      <c r="A47" s="643" t="s">
        <v>616</v>
      </c>
      <c r="B47" s="718" t="s">
        <v>867</v>
      </c>
      <c r="C47" s="76" t="s">
        <v>88</v>
      </c>
      <c r="D47" s="835" t="str">
        <f t="shared" si="1"/>
        <v/>
      </c>
    </row>
    <row r="48" spans="1:5" ht="15" customHeight="1">
      <c r="A48" s="828" t="s">
        <v>868</v>
      </c>
      <c r="B48" s="722"/>
      <c r="C48" s="624" t="s">
        <v>14</v>
      </c>
      <c r="D48" s="836" t="str">
        <f>IF(B48&gt;"","Wpisz liczbę załączników","")</f>
        <v/>
      </c>
      <c r="E48" s="662"/>
    </row>
    <row r="49" spans="1:6" s="663" customFormat="1" ht="15" customHeight="1">
      <c r="A49" s="828" t="s">
        <v>869</v>
      </c>
      <c r="B49" s="716"/>
      <c r="C49" s="76" t="s">
        <v>14</v>
      </c>
      <c r="D49" s="836" t="str">
        <f>IF(B49&gt;"","Wpisz liczbę załączników","")</f>
        <v/>
      </c>
      <c r="E49" s="668"/>
    </row>
    <row r="50" spans="1:6" ht="15" customHeight="1">
      <c r="A50" s="643" t="s">
        <v>290</v>
      </c>
      <c r="B50" s="665" t="s">
        <v>115</v>
      </c>
      <c r="C50" s="1303" t="s">
        <v>88</v>
      </c>
      <c r="D50" s="1287"/>
      <c r="F50" s="834" t="s">
        <v>894</v>
      </c>
    </row>
    <row r="51" spans="1:6" ht="15" customHeight="1">
      <c r="A51" s="643" t="s">
        <v>10</v>
      </c>
      <c r="B51" s="718" t="s">
        <v>746</v>
      </c>
      <c r="C51" s="76" t="s">
        <v>88</v>
      </c>
      <c r="D51" s="835" t="str">
        <f>IF(C51="ND",0,"")</f>
        <v/>
      </c>
      <c r="F51" s="832" t="s">
        <v>895</v>
      </c>
    </row>
    <row r="52" spans="1:6" ht="30" customHeight="1">
      <c r="A52" s="643" t="s">
        <v>12</v>
      </c>
      <c r="B52" s="718" t="s">
        <v>745</v>
      </c>
      <c r="C52" s="76" t="s">
        <v>88</v>
      </c>
      <c r="D52" s="835" t="str">
        <f>IF(C52="ND",0,"")</f>
        <v/>
      </c>
    </row>
    <row r="53" spans="1:6" ht="30" customHeight="1">
      <c r="A53" s="643" t="s">
        <v>9</v>
      </c>
      <c r="B53" s="718" t="s">
        <v>744</v>
      </c>
      <c r="C53" s="76" t="s">
        <v>88</v>
      </c>
      <c r="D53" s="835" t="str">
        <f>IF(C53="ND",0,"")</f>
        <v/>
      </c>
    </row>
    <row r="54" spans="1:6" ht="110.1" customHeight="1">
      <c r="A54" s="643" t="s">
        <v>13</v>
      </c>
      <c r="B54" s="718" t="s">
        <v>823</v>
      </c>
      <c r="C54" s="76" t="s">
        <v>88</v>
      </c>
      <c r="D54" s="835" t="str">
        <f>IF(C54="ND",0,"")</f>
        <v/>
      </c>
    </row>
    <row r="55" spans="1:6" ht="39.950000000000003" customHeight="1">
      <c r="A55" s="643" t="s">
        <v>0</v>
      </c>
      <c r="B55" s="718" t="s">
        <v>743</v>
      </c>
      <c r="C55" s="76" t="s">
        <v>88</v>
      </c>
      <c r="D55" s="835" t="str">
        <f>IF(C55="ND",0,"")</f>
        <v/>
      </c>
    </row>
    <row r="56" spans="1:6" ht="30" customHeight="1">
      <c r="A56" s="643" t="s">
        <v>161</v>
      </c>
      <c r="B56" s="718" t="s">
        <v>824</v>
      </c>
      <c r="C56" s="1303" t="s">
        <v>88</v>
      </c>
      <c r="D56" s="1287"/>
    </row>
    <row r="57" spans="1:6" ht="30" customHeight="1">
      <c r="A57" s="643" t="s">
        <v>851</v>
      </c>
      <c r="B57" s="718" t="s">
        <v>742</v>
      </c>
      <c r="C57" s="76" t="s">
        <v>88</v>
      </c>
      <c r="D57" s="835" t="str">
        <f>IF(C57="ND",0,"")</f>
        <v/>
      </c>
    </row>
    <row r="58" spans="1:6" ht="39.950000000000003" customHeight="1">
      <c r="A58" s="643" t="s">
        <v>852</v>
      </c>
      <c r="B58" s="718" t="s">
        <v>741</v>
      </c>
      <c r="C58" s="76" t="s">
        <v>88</v>
      </c>
      <c r="D58" s="835" t="str">
        <f>IF(C58="ND",0,"")</f>
        <v/>
      </c>
    </row>
    <row r="59" spans="1:6" ht="39.950000000000003" customHeight="1">
      <c r="A59" s="643" t="s">
        <v>12</v>
      </c>
      <c r="B59" s="718" t="s">
        <v>721</v>
      </c>
      <c r="C59" s="76" t="s">
        <v>88</v>
      </c>
      <c r="D59" s="835" t="str">
        <f>IF(C59="ND",0,"")</f>
        <v/>
      </c>
    </row>
    <row r="60" spans="1:6" ht="39.950000000000003" customHeight="1">
      <c r="A60" s="643" t="s">
        <v>9</v>
      </c>
      <c r="B60" s="718" t="s">
        <v>775</v>
      </c>
      <c r="C60" s="76" t="s">
        <v>88</v>
      </c>
      <c r="D60" s="835" t="str">
        <f>IF(C60="ND",0,"")</f>
        <v/>
      </c>
    </row>
    <row r="61" spans="1:6" ht="39.950000000000003" customHeight="1">
      <c r="A61" s="643" t="s">
        <v>13</v>
      </c>
      <c r="B61" s="718" t="s">
        <v>825</v>
      </c>
      <c r="C61" s="76" t="s">
        <v>88</v>
      </c>
      <c r="D61" s="835" t="str">
        <f>IF(C61="ND",0,"")</f>
        <v/>
      </c>
    </row>
    <row r="62" spans="1:6" ht="15" customHeight="1">
      <c r="A62" s="1297" t="s">
        <v>489</v>
      </c>
      <c r="B62" s="1289"/>
      <c r="C62" s="1303" t="s">
        <v>88</v>
      </c>
      <c r="D62" s="1287"/>
    </row>
    <row r="63" spans="1:6" ht="15" customHeight="1">
      <c r="A63" s="828" t="s">
        <v>10</v>
      </c>
      <c r="B63" s="722"/>
      <c r="C63" s="624" t="s">
        <v>14</v>
      </c>
      <c r="D63" s="836" t="str">
        <f>IF(B63&gt;"","Wpisz liczbę załączników","")</f>
        <v/>
      </c>
    </row>
    <row r="64" spans="1:6" s="663" customFormat="1" ht="15" customHeight="1">
      <c r="A64" s="661" t="s">
        <v>12</v>
      </c>
      <c r="B64" s="669"/>
      <c r="C64" s="650" t="s">
        <v>14</v>
      </c>
      <c r="D64" s="836" t="str">
        <f>IF(B64&gt;"","Wpisz liczbę załączników","")</f>
        <v/>
      </c>
      <c r="F64" s="834"/>
    </row>
    <row r="65" spans="1:10" ht="15" customHeight="1">
      <c r="A65" s="1301" t="s">
        <v>17</v>
      </c>
      <c r="B65" s="1302"/>
      <c r="C65" s="721"/>
      <c r="D65" s="750">
        <f>SUM(D6:D7,D9:D11,D13:D14,D16,D18:D26,D27:D33,D35:D41,D42:D49,D51:D55,D57:D61,D63:D64)</f>
        <v>0</v>
      </c>
      <c r="E65" s="405"/>
      <c r="F65" s="834" t="s">
        <v>894</v>
      </c>
      <c r="G65" s="405"/>
      <c r="H65" s="405"/>
      <c r="I65" s="405"/>
      <c r="J65" s="405"/>
    </row>
    <row r="66" spans="1:10" ht="15" customHeight="1">
      <c r="A66" s="1298" t="s">
        <v>875</v>
      </c>
      <c r="B66" s="1299"/>
      <c r="C66" s="1299"/>
      <c r="D66" s="1300"/>
      <c r="F66" s="832" t="s">
        <v>895</v>
      </c>
    </row>
    <row r="67" spans="1:10" ht="15" customHeight="1">
      <c r="A67" s="1299"/>
      <c r="B67" s="1299"/>
      <c r="C67" s="1299"/>
      <c r="D67" s="1299"/>
      <c r="F67" s="834"/>
    </row>
    <row r="68" spans="1:10" ht="15" customHeight="1">
      <c r="A68" s="407"/>
      <c r="B68" s="666"/>
      <c r="C68" s="407"/>
      <c r="D68" s="407"/>
    </row>
  </sheetData>
  <sheetProtection algorithmName="SHA-512" hashValue="7tdondz8vm9Z9IJ6dNhHQSHZWGIWqIuwfb5HecCcZZvmIPEAu8rIvxLO88yPqbfgSmSsYB9B6A2BNkKHBuO3TA==" saltValue="vpvdZxA7xyPCdHm/SfW1dA==" spinCount="100000" sheet="1" objects="1" scenarios="1" formatCells="0" formatRows="0" insertRows="0" deleteRows="0"/>
  <protectedRanges>
    <protectedRange password="8511" sqref="C3:D3" name="Zakres1_1_2"/>
    <protectedRange password="8511" sqref="D8 D34 D50 D12 D15" name="Zakres1_1_2_1"/>
    <protectedRange password="8511" sqref="A65 E65 G65:J65" name="Zakres1_2_1_1"/>
    <protectedRange password="8511" sqref="D6:D7 D9:D11 D13:D14 D16 D18:D33 D35:D47 D51:D55 D57:D61" name="Zakres1_1_2_2_1"/>
    <protectedRange password="8511" sqref="D48" name="Zakres1_1_2_2_1_1"/>
    <protectedRange password="8511" sqref="D49" name="Zakres1_1_2_2_1_2"/>
    <protectedRange password="8511" sqref="D63" name="Zakres1_1_2_2_1_3"/>
    <protectedRange password="8511" sqref="D64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B34:D34"/>
    <mergeCell ref="A62:B62"/>
    <mergeCell ref="A66:D67"/>
    <mergeCell ref="A65:B65"/>
    <mergeCell ref="C62:D62"/>
    <mergeCell ref="C56:D56"/>
    <mergeCell ref="C50:D50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4 F6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1 F6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50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8:D49 D63:D64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9 D10 D11 D13:D14 D16 D18:D19 D20:D26 D27:D33 D35:D41 D42:D47 D51:D55 D57:D6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43"/>
  <sheetViews>
    <sheetView showGridLines="0" view="pageBreakPreview" zoomScale="110" zoomScaleNormal="85" zoomScaleSheetLayoutView="110" zoomScalePageLayoutView="120" workbookViewId="0"/>
  </sheetViews>
  <sheetFormatPr defaultColWidth="9.140625" defaultRowHeight="12.75"/>
  <cols>
    <col min="1" max="1" width="3.140625" style="427" customWidth="1"/>
    <col min="2" max="18" width="2.7109375" style="376" customWidth="1"/>
    <col min="19" max="19" width="2" style="376" customWidth="1"/>
    <col min="20" max="20" width="1.85546875" style="376" customWidth="1"/>
    <col min="21" max="28" width="2.85546875" style="376" customWidth="1"/>
    <col min="29" max="29" width="2.28515625" style="376" customWidth="1"/>
    <col min="30" max="35" width="2.85546875" style="376" customWidth="1"/>
    <col min="36" max="37" width="2.42578125" style="376" customWidth="1"/>
    <col min="38" max="38" width="2.7109375" style="376" customWidth="1"/>
    <col min="39" max="39" width="9.140625" style="386"/>
    <col min="40" max="16384" width="9.140625" style="376"/>
  </cols>
  <sheetData>
    <row r="1" spans="1:39" s="386" customFormat="1" ht="16.5" customHeight="1">
      <c r="A1" s="680" t="s">
        <v>584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433"/>
      <c r="AH1" s="433"/>
      <c r="AI1" s="433"/>
      <c r="AJ1" s="433"/>
      <c r="AK1" s="433"/>
    </row>
    <row r="2" spans="1:39" ht="3" customHeight="1">
      <c r="A2" s="682"/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410"/>
      <c r="AF2" s="410"/>
      <c r="AG2" s="410"/>
      <c r="AH2" s="411"/>
      <c r="AI2" s="411"/>
      <c r="AJ2" s="412"/>
      <c r="AK2" s="412"/>
      <c r="AL2" s="386"/>
    </row>
    <row r="3" spans="1:39" ht="24.95" customHeight="1">
      <c r="A3" s="683" t="s">
        <v>388</v>
      </c>
      <c r="B3" s="1330" t="s">
        <v>583</v>
      </c>
      <c r="C3" s="1330"/>
      <c r="D3" s="1330"/>
      <c r="E3" s="1330"/>
      <c r="F3" s="1330"/>
      <c r="G3" s="1330"/>
      <c r="H3" s="1330"/>
      <c r="I3" s="1330"/>
      <c r="J3" s="1330"/>
      <c r="K3" s="1330"/>
      <c r="L3" s="1330"/>
      <c r="M3" s="1330"/>
      <c r="N3" s="1330"/>
      <c r="O3" s="1330"/>
      <c r="P3" s="1330"/>
      <c r="Q3" s="1330"/>
      <c r="R3" s="1330"/>
      <c r="S3" s="1330"/>
      <c r="T3" s="1330"/>
      <c r="U3" s="1330"/>
      <c r="V3" s="1330"/>
      <c r="W3" s="1331"/>
      <c r="X3" s="1332">
        <f>B_IV!AB32</f>
        <v>0</v>
      </c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334"/>
      <c r="AJ3" s="1329" t="s">
        <v>11</v>
      </c>
      <c r="AK3" s="1329"/>
      <c r="AL3" s="386"/>
    </row>
    <row r="4" spans="1:39" ht="3" customHeight="1">
      <c r="A4" s="68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3"/>
      <c r="AF4" s="412"/>
      <c r="AG4" s="412"/>
      <c r="AH4" s="412"/>
      <c r="AI4" s="412"/>
      <c r="AJ4" s="412"/>
      <c r="AK4" s="412"/>
      <c r="AL4" s="386"/>
    </row>
    <row r="5" spans="1:39" ht="24.95" customHeight="1">
      <c r="A5" s="684"/>
      <c r="B5" s="1329" t="s">
        <v>375</v>
      </c>
      <c r="C5" s="1329"/>
      <c r="D5" s="1329"/>
      <c r="E5" s="1336"/>
      <c r="F5" s="1244"/>
      <c r="G5" s="1335"/>
      <c r="H5" s="1335"/>
      <c r="I5" s="1335"/>
      <c r="J5" s="1335"/>
      <c r="K5" s="1335"/>
      <c r="L5" s="1335"/>
      <c r="M5" s="1335"/>
      <c r="N5" s="1335"/>
      <c r="O5" s="1335"/>
      <c r="P5" s="1335"/>
      <c r="Q5" s="1335"/>
      <c r="R5" s="1335"/>
      <c r="S5" s="1335"/>
      <c r="T5" s="1335"/>
      <c r="U5" s="1335"/>
      <c r="V5" s="1335"/>
      <c r="W5" s="1335"/>
      <c r="X5" s="1335"/>
      <c r="Y5" s="1335"/>
      <c r="Z5" s="1335"/>
      <c r="AA5" s="1335"/>
      <c r="AB5" s="1335"/>
      <c r="AC5" s="1335"/>
      <c r="AD5" s="1335"/>
      <c r="AE5" s="1335"/>
      <c r="AF5" s="1335"/>
      <c r="AG5" s="1335"/>
      <c r="AH5" s="1335"/>
      <c r="AI5" s="1335"/>
      <c r="AJ5" s="412"/>
      <c r="AK5" s="412"/>
      <c r="AL5" s="386"/>
    </row>
    <row r="6" spans="1:39" ht="3" customHeight="1">
      <c r="A6" s="1337"/>
      <c r="B6" s="1338"/>
      <c r="C6" s="1338"/>
      <c r="D6" s="1338"/>
      <c r="E6" s="1338"/>
      <c r="F6" s="1338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2"/>
      <c r="AJ6" s="412"/>
      <c r="AK6" s="412"/>
      <c r="AL6" s="386"/>
    </row>
    <row r="7" spans="1:39" ht="12.6" customHeight="1">
      <c r="A7" s="685" t="s">
        <v>389</v>
      </c>
      <c r="B7" s="134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46"/>
      <c r="D7" s="1346"/>
      <c r="E7" s="1346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830"/>
      <c r="X7" s="1339">
        <f>IF(B_IV!E58&gt;0,B_IV!E58,IF(B_IV!AE67&gt;0,B_IV!AE67,0))</f>
        <v>0</v>
      </c>
      <c r="Y7" s="1340"/>
      <c r="Z7" s="1340"/>
      <c r="AA7" s="1340"/>
      <c r="AB7" s="1340"/>
      <c r="AC7" s="1340"/>
      <c r="AD7" s="1340"/>
      <c r="AE7" s="1340"/>
      <c r="AF7" s="1340"/>
      <c r="AG7" s="1340"/>
      <c r="AH7" s="1340"/>
      <c r="AI7" s="1341"/>
      <c r="AJ7" s="655" t="s">
        <v>11</v>
      </c>
      <c r="AK7" s="655"/>
      <c r="AL7" s="386"/>
    </row>
    <row r="8" spans="1:39" ht="12.6" customHeight="1">
      <c r="A8" s="685"/>
      <c r="B8" s="1345" t="s">
        <v>897</v>
      </c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830"/>
      <c r="X8" s="1342"/>
      <c r="Y8" s="1343"/>
      <c r="Z8" s="1343"/>
      <c r="AA8" s="1343"/>
      <c r="AB8" s="1343"/>
      <c r="AC8" s="1343"/>
      <c r="AD8" s="1343"/>
      <c r="AE8" s="1343"/>
      <c r="AF8" s="1343"/>
      <c r="AG8" s="1343"/>
      <c r="AH8" s="1343"/>
      <c r="AI8" s="1344"/>
      <c r="AJ8" s="829"/>
      <c r="AK8" s="829"/>
      <c r="AL8" s="386"/>
    </row>
    <row r="9" spans="1:39" ht="3" customHeight="1">
      <c r="A9" s="68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3"/>
      <c r="AF9" s="412"/>
      <c r="AG9" s="412"/>
      <c r="AH9" s="412"/>
      <c r="AI9" s="412"/>
      <c r="AJ9" s="412"/>
      <c r="AK9" s="412"/>
      <c r="AL9" s="386"/>
    </row>
    <row r="10" spans="1:39" ht="24.95" customHeight="1">
      <c r="A10" s="684"/>
      <c r="B10" s="1329" t="s">
        <v>375</v>
      </c>
      <c r="C10" s="1329"/>
      <c r="D10" s="1329"/>
      <c r="E10" s="1336"/>
      <c r="F10" s="1244"/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5"/>
      <c r="R10" s="1335"/>
      <c r="S10" s="1335"/>
      <c r="T10" s="1335"/>
      <c r="U10" s="1335"/>
      <c r="V10" s="1335"/>
      <c r="W10" s="1335"/>
      <c r="X10" s="1335"/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5"/>
      <c r="AJ10" s="412"/>
      <c r="AK10" s="412"/>
      <c r="AL10" s="386"/>
    </row>
    <row r="11" spans="1:39" ht="12" customHeight="1">
      <c r="A11" s="684" t="s">
        <v>771</v>
      </c>
      <c r="B11" s="583"/>
      <c r="C11" s="583"/>
      <c r="D11" s="583"/>
      <c r="E11" s="583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412"/>
      <c r="AK11" s="412"/>
      <c r="AL11" s="386"/>
    </row>
    <row r="12" spans="1:39" s="415" customFormat="1" ht="117" customHeight="1">
      <c r="A12" s="686" t="s">
        <v>377</v>
      </c>
      <c r="B12" s="1347" t="s">
        <v>826</v>
      </c>
      <c r="C12" s="1347"/>
      <c r="D12" s="1347"/>
      <c r="E12" s="1347"/>
      <c r="F12" s="1347"/>
      <c r="G12" s="1347"/>
      <c r="H12" s="1347"/>
      <c r="I12" s="1347"/>
      <c r="J12" s="1347"/>
      <c r="K12" s="1347"/>
      <c r="L12" s="1347"/>
      <c r="M12" s="1347"/>
      <c r="N12" s="1347"/>
      <c r="O12" s="1347"/>
      <c r="P12" s="1347"/>
      <c r="Q12" s="1347"/>
      <c r="R12" s="1347"/>
      <c r="S12" s="1347"/>
      <c r="T12" s="1347"/>
      <c r="U12" s="1347"/>
      <c r="V12" s="1347"/>
      <c r="W12" s="1347"/>
      <c r="X12" s="1347"/>
      <c r="Y12" s="1347"/>
      <c r="Z12" s="1347"/>
      <c r="AA12" s="1347"/>
      <c r="AB12" s="1347"/>
      <c r="AC12" s="1347"/>
      <c r="AD12" s="1347"/>
      <c r="AE12" s="1347"/>
      <c r="AF12" s="1347"/>
      <c r="AG12" s="1347"/>
      <c r="AH12" s="1347"/>
      <c r="AI12" s="1347"/>
      <c r="AJ12" s="1347"/>
      <c r="AK12" s="1347"/>
      <c r="AL12" s="1347"/>
      <c r="AM12" s="681"/>
    </row>
    <row r="13" spans="1:39" s="415" customFormat="1" ht="14.25" customHeight="1">
      <c r="A13" s="686" t="s">
        <v>382</v>
      </c>
      <c r="B13" s="1312" t="s">
        <v>827</v>
      </c>
      <c r="C13" s="1312"/>
      <c r="D13" s="1312"/>
      <c r="E13" s="1312"/>
      <c r="F13" s="1312"/>
      <c r="G13" s="1312"/>
      <c r="H13" s="1312"/>
      <c r="I13" s="1312"/>
      <c r="J13" s="1312"/>
      <c r="K13" s="1312"/>
      <c r="L13" s="1312"/>
      <c r="M13" s="1312"/>
      <c r="N13" s="1312"/>
      <c r="O13" s="1312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  <c r="AB13" s="1312"/>
      <c r="AC13" s="1312"/>
      <c r="AD13" s="1312"/>
      <c r="AE13" s="1312"/>
      <c r="AF13" s="1312"/>
      <c r="AG13" s="1312"/>
      <c r="AH13" s="1312"/>
      <c r="AI13" s="1312"/>
      <c r="AJ13" s="1312"/>
      <c r="AK13" s="1312"/>
      <c r="AL13" s="1312"/>
      <c r="AM13" s="681"/>
    </row>
    <row r="14" spans="1:39" s="397" customFormat="1" ht="24" customHeight="1">
      <c r="A14" s="686" t="s">
        <v>378</v>
      </c>
      <c r="B14" s="1312" t="s">
        <v>581</v>
      </c>
      <c r="C14" s="1312"/>
      <c r="D14" s="1312"/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  <c r="S14" s="1312"/>
      <c r="T14" s="1312"/>
      <c r="U14" s="1312"/>
      <c r="V14" s="1312"/>
      <c r="W14" s="1312"/>
      <c r="X14" s="1312"/>
      <c r="Y14" s="1312"/>
      <c r="Z14" s="1312"/>
      <c r="AA14" s="1312"/>
      <c r="AB14" s="1312"/>
      <c r="AC14" s="1312"/>
      <c r="AD14" s="1312"/>
      <c r="AE14" s="1312"/>
      <c r="AF14" s="1312"/>
      <c r="AG14" s="1312"/>
      <c r="AH14" s="1312"/>
      <c r="AI14" s="1312"/>
      <c r="AJ14" s="1312"/>
      <c r="AK14" s="1312"/>
      <c r="AL14" s="1312"/>
      <c r="AM14" s="599"/>
    </row>
    <row r="15" spans="1:39" s="397" customFormat="1" ht="42.75" customHeight="1">
      <c r="A15" s="686" t="s">
        <v>379</v>
      </c>
      <c r="B15" s="1312" t="s">
        <v>582</v>
      </c>
      <c r="C15" s="1312"/>
      <c r="D15" s="1312"/>
      <c r="E15" s="1312"/>
      <c r="F15" s="1312"/>
      <c r="G15" s="1312"/>
      <c r="H15" s="1312"/>
      <c r="I15" s="1312"/>
      <c r="J15" s="1312"/>
      <c r="K15" s="1312"/>
      <c r="L15" s="1312"/>
      <c r="M15" s="1312"/>
      <c r="N15" s="1312"/>
      <c r="O15" s="1312"/>
      <c r="P15" s="1312"/>
      <c r="Q15" s="1312"/>
      <c r="R15" s="1312"/>
      <c r="S15" s="1312"/>
      <c r="T15" s="1312"/>
      <c r="U15" s="1312"/>
      <c r="V15" s="1312"/>
      <c r="W15" s="1312"/>
      <c r="X15" s="1312"/>
      <c r="Y15" s="1312"/>
      <c r="Z15" s="1312"/>
      <c r="AA15" s="1312"/>
      <c r="AB15" s="1312"/>
      <c r="AC15" s="1312"/>
      <c r="AD15" s="1312"/>
      <c r="AE15" s="1312"/>
      <c r="AF15" s="1312"/>
      <c r="AG15" s="1312"/>
      <c r="AH15" s="1312"/>
      <c r="AI15" s="1312"/>
      <c r="AJ15" s="1312"/>
      <c r="AK15" s="1312"/>
      <c r="AL15" s="1312"/>
      <c r="AM15" s="599"/>
    </row>
    <row r="16" spans="1:39" s="415" customFormat="1" ht="33.75" customHeight="1">
      <c r="A16" s="686" t="s">
        <v>380</v>
      </c>
      <c r="B16" s="1312" t="s">
        <v>828</v>
      </c>
      <c r="C16" s="1312"/>
      <c r="D16" s="1312"/>
      <c r="E16" s="1312"/>
      <c r="F16" s="1312"/>
      <c r="G16" s="1312"/>
      <c r="H16" s="1312"/>
      <c r="I16" s="1312"/>
      <c r="J16" s="1312"/>
      <c r="K16" s="1312"/>
      <c r="L16" s="1312"/>
      <c r="M16" s="1312"/>
      <c r="N16" s="1312"/>
      <c r="O16" s="1312"/>
      <c r="P16" s="1312"/>
      <c r="Q16" s="1312"/>
      <c r="R16" s="1312"/>
      <c r="S16" s="1312"/>
      <c r="T16" s="1312"/>
      <c r="U16" s="1312"/>
      <c r="V16" s="1312"/>
      <c r="W16" s="1312"/>
      <c r="X16" s="1312"/>
      <c r="Y16" s="1312"/>
      <c r="Z16" s="1312"/>
      <c r="AA16" s="1312"/>
      <c r="AB16" s="1312"/>
      <c r="AC16" s="1312"/>
      <c r="AD16" s="1312"/>
      <c r="AE16" s="1312"/>
      <c r="AF16" s="1312"/>
      <c r="AG16" s="1312"/>
      <c r="AH16" s="1312"/>
      <c r="AI16" s="1312"/>
      <c r="AJ16" s="1312"/>
      <c r="AK16" s="1312"/>
      <c r="AL16" s="1312"/>
      <c r="AM16" s="681"/>
    </row>
    <row r="17" spans="1:39" s="397" customFormat="1" ht="13.5" customHeight="1">
      <c r="A17" s="687" t="s">
        <v>522</v>
      </c>
      <c r="B17" s="1312" t="s">
        <v>499</v>
      </c>
      <c r="C17" s="1312"/>
      <c r="D17" s="1312"/>
      <c r="E17" s="1312"/>
      <c r="F17" s="1312"/>
      <c r="G17" s="1312"/>
      <c r="H17" s="1312"/>
      <c r="I17" s="1312"/>
      <c r="J17" s="1312"/>
      <c r="K17" s="1312"/>
      <c r="L17" s="1312"/>
      <c r="M17" s="1312"/>
      <c r="N17" s="1312"/>
      <c r="O17" s="1312"/>
      <c r="P17" s="1312"/>
      <c r="Q17" s="1312"/>
      <c r="R17" s="1312"/>
      <c r="S17" s="1312"/>
      <c r="T17" s="1312"/>
      <c r="U17" s="1312"/>
      <c r="V17" s="1312"/>
      <c r="W17" s="1312"/>
      <c r="X17" s="1312"/>
      <c r="Y17" s="1312"/>
      <c r="Z17" s="1312"/>
      <c r="AA17" s="1312"/>
      <c r="AB17" s="1312"/>
      <c r="AC17" s="1312"/>
      <c r="AD17" s="1312"/>
      <c r="AE17" s="1312"/>
      <c r="AF17" s="1312"/>
      <c r="AG17" s="1312"/>
      <c r="AH17" s="1312"/>
      <c r="AI17" s="1312"/>
      <c r="AJ17" s="1312"/>
      <c r="AK17" s="1312"/>
      <c r="AL17" s="1312"/>
      <c r="AM17" s="599"/>
    </row>
    <row r="18" spans="1:39" s="397" customFormat="1" ht="13.5" customHeight="1">
      <c r="A18" s="687" t="s">
        <v>770</v>
      </c>
      <c r="B18" s="1325" t="s">
        <v>605</v>
      </c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660"/>
      <c r="AM18" s="599"/>
    </row>
    <row r="19" spans="1:39" s="397" customFormat="1" ht="13.5" customHeight="1">
      <c r="A19" s="686"/>
      <c r="B19" s="385" t="s">
        <v>187</v>
      </c>
      <c r="C19" s="1326" t="s">
        <v>606</v>
      </c>
      <c r="D19" s="1327"/>
      <c r="E19" s="582"/>
      <c r="F19" s="582"/>
      <c r="G19" s="582"/>
      <c r="H19" s="385" t="s">
        <v>187</v>
      </c>
      <c r="I19" s="1328" t="s">
        <v>607</v>
      </c>
      <c r="J19" s="1325"/>
      <c r="K19" s="1325"/>
      <c r="L19" s="1325"/>
      <c r="M19" s="1325"/>
      <c r="N19" s="1325"/>
      <c r="O19" s="1325"/>
      <c r="P19" s="1325"/>
      <c r="Q19" s="582"/>
      <c r="R19" s="582"/>
      <c r="S19" s="582"/>
      <c r="T19" s="625"/>
      <c r="U19" s="385" t="s">
        <v>187</v>
      </c>
      <c r="V19" s="1328" t="s">
        <v>608</v>
      </c>
      <c r="W19" s="1325"/>
      <c r="X19" s="1325"/>
      <c r="Y19" s="1325"/>
      <c r="Z19" s="1325"/>
      <c r="AA19" s="1325"/>
      <c r="AB19" s="1325"/>
      <c r="AC19" s="1325"/>
      <c r="AD19" s="1325"/>
      <c r="AE19" s="582"/>
      <c r="AF19" s="582"/>
      <c r="AG19" s="385" t="s">
        <v>187</v>
      </c>
      <c r="AH19" s="1325" t="s">
        <v>829</v>
      </c>
      <c r="AI19" s="1325"/>
      <c r="AJ19" s="1325"/>
      <c r="AK19" s="1325"/>
      <c r="AL19" s="416"/>
      <c r="AM19" s="599"/>
    </row>
    <row r="20" spans="1:39" s="397" customFormat="1" ht="4.5" customHeight="1">
      <c r="A20" s="686"/>
      <c r="B20" s="582"/>
      <c r="C20" s="1312" t="s">
        <v>830</v>
      </c>
      <c r="D20" s="1312"/>
      <c r="E20" s="1312"/>
      <c r="F20" s="1312"/>
      <c r="G20" s="1312"/>
      <c r="H20" s="1312"/>
      <c r="I20" s="1312"/>
      <c r="J20" s="1312"/>
      <c r="K20" s="1312"/>
      <c r="L20" s="1312"/>
      <c r="M20" s="1312"/>
      <c r="N20" s="1312"/>
      <c r="O20" s="1312"/>
      <c r="P20" s="1312"/>
      <c r="Q20" s="1312"/>
      <c r="R20" s="1312"/>
      <c r="S20" s="1312"/>
      <c r="T20" s="1312"/>
      <c r="U20" s="1312"/>
      <c r="V20" s="1312"/>
      <c r="W20" s="1312"/>
      <c r="X20" s="1312"/>
      <c r="Y20" s="1312"/>
      <c r="Z20" s="1312"/>
      <c r="AA20" s="1312"/>
      <c r="AB20" s="1312"/>
      <c r="AC20" s="1312"/>
      <c r="AD20" s="1312"/>
      <c r="AE20" s="1312"/>
      <c r="AF20" s="1312"/>
      <c r="AG20" s="1312"/>
      <c r="AH20" s="1312"/>
      <c r="AI20" s="1312"/>
      <c r="AJ20" s="1312"/>
      <c r="AK20" s="1312"/>
      <c r="AL20" s="1312"/>
      <c r="AM20" s="599"/>
    </row>
    <row r="21" spans="1:39" s="397" customFormat="1" ht="13.5" customHeight="1">
      <c r="A21" s="686"/>
      <c r="B21" s="385" t="s">
        <v>187</v>
      </c>
      <c r="C21" s="1312"/>
      <c r="D21" s="1312"/>
      <c r="E21" s="1312"/>
      <c r="F21" s="1312"/>
      <c r="G21" s="1312"/>
      <c r="H21" s="1312"/>
      <c r="I21" s="1312"/>
      <c r="J21" s="1312"/>
      <c r="K21" s="1312"/>
      <c r="L21" s="1312"/>
      <c r="M21" s="1312"/>
      <c r="N21" s="1312"/>
      <c r="O21" s="1312"/>
      <c r="P21" s="1312"/>
      <c r="Q21" s="1312"/>
      <c r="R21" s="1312"/>
      <c r="S21" s="1312"/>
      <c r="T21" s="1312"/>
      <c r="U21" s="1312"/>
      <c r="V21" s="1312"/>
      <c r="W21" s="1312"/>
      <c r="X21" s="1312"/>
      <c r="Y21" s="1312"/>
      <c r="Z21" s="1312"/>
      <c r="AA21" s="1312"/>
      <c r="AB21" s="1312"/>
      <c r="AC21" s="1312"/>
      <c r="AD21" s="1312"/>
      <c r="AE21" s="1312"/>
      <c r="AF21" s="1312"/>
      <c r="AG21" s="1312"/>
      <c r="AH21" s="1312"/>
      <c r="AI21" s="1312"/>
      <c r="AJ21" s="1312"/>
      <c r="AK21" s="1312"/>
      <c r="AL21" s="1312"/>
      <c r="AM21" s="416"/>
    </row>
    <row r="22" spans="1:39" s="397" customFormat="1" ht="4.5" customHeight="1">
      <c r="A22" s="686"/>
      <c r="B22" s="58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  <c r="AH22" s="1312"/>
      <c r="AI22" s="1312"/>
      <c r="AJ22" s="1312"/>
      <c r="AK22" s="1312"/>
      <c r="AL22" s="1312"/>
      <c r="AM22" s="599"/>
    </row>
    <row r="23" spans="1:39" s="397" customFormat="1" ht="4.5" customHeight="1">
      <c r="A23" s="686"/>
      <c r="B23" s="582"/>
      <c r="C23" s="1312" t="s">
        <v>831</v>
      </c>
      <c r="D23" s="1312"/>
      <c r="E23" s="1312"/>
      <c r="F23" s="1312"/>
      <c r="G23" s="1312"/>
      <c r="H23" s="1312"/>
      <c r="I23" s="1312"/>
      <c r="J23" s="1312"/>
      <c r="K23" s="1312"/>
      <c r="L23" s="1312"/>
      <c r="M23" s="1312"/>
      <c r="N23" s="1312"/>
      <c r="O23" s="1312"/>
      <c r="P23" s="1312"/>
      <c r="Q23" s="1312"/>
      <c r="R23" s="1312"/>
      <c r="S23" s="1312"/>
      <c r="T23" s="1312"/>
      <c r="U23" s="1312"/>
      <c r="V23" s="1312"/>
      <c r="W23" s="1312"/>
      <c r="X23" s="1312"/>
      <c r="Y23" s="1312"/>
      <c r="Z23" s="1312"/>
      <c r="AA23" s="1312"/>
      <c r="AB23" s="1312"/>
      <c r="AC23" s="1312"/>
      <c r="AD23" s="1312"/>
      <c r="AE23" s="1312"/>
      <c r="AF23" s="1312"/>
      <c r="AG23" s="1312"/>
      <c r="AH23" s="1312"/>
      <c r="AI23" s="1312"/>
      <c r="AJ23" s="1312"/>
      <c r="AK23" s="1312"/>
      <c r="AL23" s="1312"/>
      <c r="AM23" s="599"/>
    </row>
    <row r="24" spans="1:39" s="397" customFormat="1" ht="13.5" customHeight="1">
      <c r="A24" s="686"/>
      <c r="B24" s="385" t="s">
        <v>187</v>
      </c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  <c r="M24" s="1312"/>
      <c r="N24" s="1312"/>
      <c r="O24" s="1312"/>
      <c r="P24" s="1312"/>
      <c r="Q24" s="1312"/>
      <c r="R24" s="1312"/>
      <c r="S24" s="1312"/>
      <c r="T24" s="1312"/>
      <c r="U24" s="1312"/>
      <c r="V24" s="1312"/>
      <c r="W24" s="1312"/>
      <c r="X24" s="1312"/>
      <c r="Y24" s="1312"/>
      <c r="Z24" s="1312"/>
      <c r="AA24" s="1312"/>
      <c r="AB24" s="1312"/>
      <c r="AC24" s="1312"/>
      <c r="AD24" s="1312"/>
      <c r="AE24" s="1312"/>
      <c r="AF24" s="1312"/>
      <c r="AG24" s="1312"/>
      <c r="AH24" s="1312"/>
      <c r="AI24" s="1312"/>
      <c r="AJ24" s="1312"/>
      <c r="AK24" s="1312"/>
      <c r="AL24" s="1312"/>
      <c r="AM24" s="599"/>
    </row>
    <row r="25" spans="1:39" s="397" customFormat="1" ht="4.5" customHeight="1">
      <c r="A25" s="686"/>
      <c r="B25" s="58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12"/>
      <c r="AH25" s="1312"/>
      <c r="AI25" s="1312"/>
      <c r="AJ25" s="1312"/>
      <c r="AK25" s="1312"/>
      <c r="AL25" s="1312"/>
      <c r="AM25" s="599"/>
    </row>
    <row r="26" spans="1:39" s="397" customFormat="1" ht="4.5" customHeight="1">
      <c r="A26" s="686"/>
      <c r="B26" s="582"/>
      <c r="C26" s="1312" t="s">
        <v>832</v>
      </c>
      <c r="D26" s="1312"/>
      <c r="E26" s="1312"/>
      <c r="F26" s="1312"/>
      <c r="G26" s="1312"/>
      <c r="H26" s="1312"/>
      <c r="I26" s="1312"/>
      <c r="J26" s="1312"/>
      <c r="K26" s="1312"/>
      <c r="L26" s="1312"/>
      <c r="M26" s="1312"/>
      <c r="N26" s="1312"/>
      <c r="O26" s="1312"/>
      <c r="P26" s="1312"/>
      <c r="Q26" s="1312"/>
      <c r="R26" s="1312"/>
      <c r="S26" s="1312"/>
      <c r="T26" s="1312"/>
      <c r="U26" s="1312"/>
      <c r="V26" s="1312"/>
      <c r="W26" s="1312"/>
      <c r="X26" s="1312"/>
      <c r="Y26" s="1312"/>
      <c r="Z26" s="1312"/>
      <c r="AA26" s="1312"/>
      <c r="AB26" s="1312"/>
      <c r="AC26" s="1312"/>
      <c r="AD26" s="1312"/>
      <c r="AE26" s="1312"/>
      <c r="AF26" s="1312"/>
      <c r="AG26" s="1312"/>
      <c r="AH26" s="1312"/>
      <c r="AI26" s="1312"/>
      <c r="AJ26" s="1312"/>
      <c r="AK26" s="1312"/>
      <c r="AL26" s="1312"/>
      <c r="AM26" s="599"/>
    </row>
    <row r="27" spans="1:39" s="397" customFormat="1" ht="13.5" customHeight="1">
      <c r="A27" s="686"/>
      <c r="B27" s="385" t="s">
        <v>187</v>
      </c>
      <c r="C27" s="1312"/>
      <c r="D27" s="1312"/>
      <c r="E27" s="1312"/>
      <c r="F27" s="1312"/>
      <c r="G27" s="1312"/>
      <c r="H27" s="1312"/>
      <c r="I27" s="1312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  <c r="AJ27" s="1312"/>
      <c r="AK27" s="1312"/>
      <c r="AL27" s="1312"/>
      <c r="AM27" s="599"/>
    </row>
    <row r="28" spans="1:39" s="397" customFormat="1" ht="4.5" customHeight="1">
      <c r="A28" s="686"/>
      <c r="B28" s="582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  <c r="AJ28" s="1312"/>
      <c r="AK28" s="1312"/>
      <c r="AL28" s="1312"/>
      <c r="AM28" s="599"/>
    </row>
    <row r="29" spans="1:39" s="397" customFormat="1" ht="3" customHeight="1">
      <c r="A29" s="679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  <c r="AI29" s="577"/>
      <c r="AJ29" s="577"/>
      <c r="AK29" s="577"/>
      <c r="AL29" s="577"/>
      <c r="AM29" s="599"/>
    </row>
    <row r="30" spans="1:39" s="397" customFormat="1">
      <c r="A30" s="688" t="s">
        <v>9</v>
      </c>
      <c r="B30" s="1324" t="s">
        <v>482</v>
      </c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4"/>
      <c r="S30" s="1324"/>
      <c r="T30" s="1324"/>
      <c r="U30" s="1324"/>
      <c r="V30" s="1324"/>
      <c r="W30" s="1324"/>
      <c r="X30" s="1324"/>
      <c r="Y30" s="1324"/>
      <c r="Z30" s="1324"/>
      <c r="AA30" s="1324"/>
      <c r="AB30" s="1324"/>
      <c r="AC30" s="1324"/>
      <c r="AD30" s="1324"/>
      <c r="AE30" s="1324"/>
      <c r="AF30" s="1324"/>
      <c r="AG30" s="1324"/>
      <c r="AH30" s="1324"/>
      <c r="AI30" s="1324"/>
      <c r="AJ30" s="1324"/>
      <c r="AK30" s="1324"/>
      <c r="AL30" s="1324"/>
      <c r="AM30" s="599"/>
    </row>
    <row r="31" spans="1:39" s="397" customFormat="1" ht="44.25" customHeight="1">
      <c r="A31" s="686" t="s">
        <v>381</v>
      </c>
      <c r="B31" s="1312" t="s">
        <v>833</v>
      </c>
      <c r="C31" s="1312"/>
      <c r="D31" s="1312"/>
      <c r="E31" s="1312"/>
      <c r="F31" s="1312"/>
      <c r="G31" s="1312"/>
      <c r="H31" s="1312"/>
      <c r="I31" s="1312"/>
      <c r="J31" s="1312"/>
      <c r="K31" s="1312"/>
      <c r="L31" s="1312"/>
      <c r="M31" s="1312"/>
      <c r="N31" s="1312"/>
      <c r="O31" s="1312"/>
      <c r="P31" s="1312"/>
      <c r="Q31" s="1312"/>
      <c r="R31" s="1312"/>
      <c r="S31" s="1312"/>
      <c r="T31" s="1312"/>
      <c r="U31" s="1312"/>
      <c r="V31" s="1312"/>
      <c r="W31" s="1312"/>
      <c r="X31" s="1312"/>
      <c r="Y31" s="1312"/>
      <c r="Z31" s="1312"/>
      <c r="AA31" s="1312"/>
      <c r="AB31" s="1312"/>
      <c r="AC31" s="1312"/>
      <c r="AD31" s="1312"/>
      <c r="AE31" s="1312"/>
      <c r="AF31" s="1312"/>
      <c r="AG31" s="1312"/>
      <c r="AH31" s="1312"/>
      <c r="AI31" s="1312"/>
      <c r="AJ31" s="1312"/>
      <c r="AK31" s="1312"/>
      <c r="AL31" s="1312"/>
      <c r="AM31" s="599"/>
    </row>
    <row r="32" spans="1:39" s="397" customFormat="1" ht="15" customHeight="1">
      <c r="A32" s="686" t="s">
        <v>382</v>
      </c>
      <c r="B32" s="1312" t="s">
        <v>376</v>
      </c>
      <c r="C32" s="1312"/>
      <c r="D32" s="1312"/>
      <c r="E32" s="1312"/>
      <c r="F32" s="1312"/>
      <c r="G32" s="1312"/>
      <c r="H32" s="1312"/>
      <c r="I32" s="1312"/>
      <c r="J32" s="1312"/>
      <c r="K32" s="1312"/>
      <c r="L32" s="1312"/>
      <c r="M32" s="1312"/>
      <c r="N32" s="1312"/>
      <c r="O32" s="1312"/>
      <c r="P32" s="1312"/>
      <c r="Q32" s="1312"/>
      <c r="R32" s="1312"/>
      <c r="S32" s="1312"/>
      <c r="T32" s="1312"/>
      <c r="U32" s="1312"/>
      <c r="V32" s="1312"/>
      <c r="W32" s="1312"/>
      <c r="X32" s="1312"/>
      <c r="Y32" s="1312"/>
      <c r="Z32" s="1312"/>
      <c r="AA32" s="1312"/>
      <c r="AB32" s="1312"/>
      <c r="AC32" s="1312"/>
      <c r="AD32" s="1312"/>
      <c r="AE32" s="1312"/>
      <c r="AF32" s="1312"/>
      <c r="AG32" s="1312"/>
      <c r="AH32" s="1312"/>
      <c r="AI32" s="1312"/>
      <c r="AJ32" s="1312"/>
      <c r="AK32" s="1312"/>
      <c r="AL32" s="1312"/>
      <c r="AM32" s="599"/>
    </row>
    <row r="33" spans="1:39" s="397" customFormat="1" ht="24.75" customHeight="1">
      <c r="A33" s="686" t="s">
        <v>378</v>
      </c>
      <c r="B33" s="1325" t="s">
        <v>500</v>
      </c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325"/>
      <c r="O33" s="1325"/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5"/>
      <c r="AL33" s="1325"/>
      <c r="AM33" s="599"/>
    </row>
    <row r="34" spans="1:39" s="397" customFormat="1" ht="39.75" customHeight="1">
      <c r="A34" s="686" t="s">
        <v>383</v>
      </c>
      <c r="B34" s="1312" t="s">
        <v>540</v>
      </c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  <c r="T34" s="1312"/>
      <c r="U34" s="1312"/>
      <c r="V34" s="1312"/>
      <c r="W34" s="1312"/>
      <c r="X34" s="1312"/>
      <c r="Y34" s="1312"/>
      <c r="Z34" s="1312"/>
      <c r="AA34" s="1312"/>
      <c r="AB34" s="1312"/>
      <c r="AC34" s="1312"/>
      <c r="AD34" s="1312"/>
      <c r="AE34" s="1312"/>
      <c r="AF34" s="1312"/>
      <c r="AG34" s="1312"/>
      <c r="AH34" s="1312"/>
      <c r="AI34" s="1312"/>
      <c r="AJ34" s="1312"/>
      <c r="AK34" s="1312"/>
      <c r="AL34" s="1312"/>
      <c r="AM34" s="599"/>
    </row>
    <row r="35" spans="1:39" ht="4.5" customHeight="1">
      <c r="A35" s="689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326"/>
      <c r="AK35" s="326"/>
      <c r="AL35" s="386"/>
    </row>
    <row r="36" spans="1:39" ht="54" customHeight="1">
      <c r="A36" s="690"/>
      <c r="B36" s="4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9"/>
      <c r="T36" s="420"/>
      <c r="U36" s="1315"/>
      <c r="V36" s="1316"/>
      <c r="W36" s="1316"/>
      <c r="X36" s="1316"/>
      <c r="Y36" s="1316"/>
      <c r="Z36" s="1316"/>
      <c r="AA36" s="1316"/>
      <c r="AB36" s="1316"/>
      <c r="AC36" s="1316"/>
      <c r="AD36" s="1316"/>
      <c r="AE36" s="1316"/>
      <c r="AF36" s="1316"/>
      <c r="AG36" s="1316"/>
      <c r="AH36" s="1316"/>
      <c r="AI36" s="1316"/>
      <c r="AJ36" s="1316"/>
      <c r="AK36" s="1317"/>
      <c r="AL36" s="386"/>
    </row>
    <row r="37" spans="1:39" ht="6" customHeight="1">
      <c r="A37" s="690"/>
      <c r="B37" s="421"/>
      <c r="C37" s="1313"/>
      <c r="D37" s="1313"/>
      <c r="E37" s="1313"/>
      <c r="F37" s="1313"/>
      <c r="G37" s="1313"/>
      <c r="H37" s="380"/>
      <c r="I37" s="1305"/>
      <c r="J37" s="1305"/>
      <c r="K37" s="1307" t="s">
        <v>7</v>
      </c>
      <c r="L37" s="1305"/>
      <c r="M37" s="1305"/>
      <c r="N37" s="1307" t="s">
        <v>7</v>
      </c>
      <c r="O37" s="1305"/>
      <c r="P37" s="1305"/>
      <c r="Q37" s="1311"/>
      <c r="R37" s="1311"/>
      <c r="S37" s="422"/>
      <c r="T37" s="420"/>
      <c r="U37" s="1318"/>
      <c r="V37" s="1319"/>
      <c r="W37" s="1319"/>
      <c r="X37" s="1319"/>
      <c r="Y37" s="1319"/>
      <c r="Z37" s="1319"/>
      <c r="AA37" s="1319"/>
      <c r="AB37" s="1319"/>
      <c r="AC37" s="1319"/>
      <c r="AD37" s="1319"/>
      <c r="AE37" s="1319"/>
      <c r="AF37" s="1319"/>
      <c r="AG37" s="1319"/>
      <c r="AH37" s="1319"/>
      <c r="AI37" s="1319"/>
      <c r="AJ37" s="1319"/>
      <c r="AK37" s="1320"/>
      <c r="AL37" s="386"/>
    </row>
    <row r="38" spans="1:39" ht="2.25" customHeight="1">
      <c r="A38" s="424"/>
      <c r="B38" s="421"/>
      <c r="C38" s="1313"/>
      <c r="D38" s="1313"/>
      <c r="E38" s="1313"/>
      <c r="F38" s="1313"/>
      <c r="G38" s="1313"/>
      <c r="H38" s="380"/>
      <c r="I38" s="1306"/>
      <c r="J38" s="1306"/>
      <c r="K38" s="1308"/>
      <c r="L38" s="1306"/>
      <c r="M38" s="1306"/>
      <c r="N38" s="1308"/>
      <c r="O38" s="1306"/>
      <c r="P38" s="1306"/>
      <c r="Q38" s="1306"/>
      <c r="R38" s="1306"/>
      <c r="S38" s="423"/>
      <c r="T38" s="424"/>
      <c r="U38" s="1318"/>
      <c r="V38" s="1319"/>
      <c r="W38" s="1319"/>
      <c r="X38" s="1319"/>
      <c r="Y38" s="1319"/>
      <c r="Z38" s="1319"/>
      <c r="AA38" s="1319"/>
      <c r="AB38" s="1319"/>
      <c r="AC38" s="1319"/>
      <c r="AD38" s="1319"/>
      <c r="AE38" s="1319"/>
      <c r="AF38" s="1319"/>
      <c r="AG38" s="1319"/>
      <c r="AH38" s="1319"/>
      <c r="AI38" s="1319"/>
      <c r="AJ38" s="1319"/>
      <c r="AK38" s="1320"/>
      <c r="AL38" s="386"/>
    </row>
    <row r="39" spans="1:39" ht="6" customHeight="1">
      <c r="A39" s="380"/>
      <c r="B39" s="421"/>
      <c r="C39" s="1314"/>
      <c r="D39" s="1314"/>
      <c r="E39" s="1314"/>
      <c r="F39" s="1314"/>
      <c r="G39" s="1314"/>
      <c r="H39" s="380"/>
      <c r="I39" s="1189"/>
      <c r="J39" s="1189"/>
      <c r="K39" s="1308"/>
      <c r="L39" s="1189"/>
      <c r="M39" s="1189"/>
      <c r="N39" s="1308"/>
      <c r="O39" s="1189"/>
      <c r="P39" s="1189"/>
      <c r="Q39" s="1189"/>
      <c r="R39" s="1189"/>
      <c r="S39" s="379"/>
      <c r="T39" s="386"/>
      <c r="U39" s="1318"/>
      <c r="V39" s="1319"/>
      <c r="W39" s="1319"/>
      <c r="X39" s="1319"/>
      <c r="Y39" s="1319"/>
      <c r="Z39" s="1319"/>
      <c r="AA39" s="1319"/>
      <c r="AB39" s="1319"/>
      <c r="AC39" s="1319"/>
      <c r="AD39" s="1319"/>
      <c r="AE39" s="1319"/>
      <c r="AF39" s="1319"/>
      <c r="AG39" s="1319"/>
      <c r="AH39" s="1319"/>
      <c r="AI39" s="1319"/>
      <c r="AJ39" s="1319"/>
      <c r="AK39" s="1320"/>
      <c r="AL39" s="386"/>
    </row>
    <row r="40" spans="1:39" ht="11.25" customHeight="1">
      <c r="A40" s="380"/>
      <c r="B40" s="425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8"/>
      <c r="T40" s="386"/>
      <c r="U40" s="1321"/>
      <c r="V40" s="1322"/>
      <c r="W40" s="1322"/>
      <c r="X40" s="1322"/>
      <c r="Y40" s="1322"/>
      <c r="Z40" s="1322"/>
      <c r="AA40" s="1322"/>
      <c r="AB40" s="1322"/>
      <c r="AC40" s="1322"/>
      <c r="AD40" s="1322"/>
      <c r="AE40" s="1322"/>
      <c r="AF40" s="1322"/>
      <c r="AG40" s="1322"/>
      <c r="AH40" s="1322"/>
      <c r="AI40" s="1322"/>
      <c r="AJ40" s="1322"/>
      <c r="AK40" s="1323"/>
      <c r="AL40" s="386"/>
    </row>
    <row r="41" spans="1:39" ht="12" customHeight="1">
      <c r="A41" s="380"/>
      <c r="B41" s="1309" t="s">
        <v>4</v>
      </c>
      <c r="C41" s="1309"/>
      <c r="D41" s="1309"/>
      <c r="E41" s="1309"/>
      <c r="F41" s="1309"/>
      <c r="G41" s="1309"/>
      <c r="H41" s="1309"/>
      <c r="I41" s="1309"/>
      <c r="J41" s="1309"/>
      <c r="K41" s="1309"/>
      <c r="L41" s="1309"/>
      <c r="M41" s="1310"/>
      <c r="N41" s="1310"/>
      <c r="O41" s="1310"/>
      <c r="P41" s="1310"/>
      <c r="Q41" s="1310"/>
      <c r="R41" s="1310"/>
      <c r="S41" s="1310"/>
      <c r="T41" s="412"/>
      <c r="U41" s="1304" t="s">
        <v>725</v>
      </c>
      <c r="V41" s="1304"/>
      <c r="W41" s="1304"/>
      <c r="X41" s="1304"/>
      <c r="Y41" s="1304"/>
      <c r="Z41" s="1304"/>
      <c r="AA41" s="1304"/>
      <c r="AB41" s="1304"/>
      <c r="AC41" s="1304"/>
      <c r="AD41" s="1304"/>
      <c r="AE41" s="1304"/>
      <c r="AF41" s="1304"/>
      <c r="AG41" s="1304"/>
      <c r="AH41" s="1304"/>
      <c r="AI41" s="1304"/>
      <c r="AJ41" s="1304"/>
      <c r="AK41" s="1304"/>
      <c r="AL41" s="386"/>
    </row>
    <row r="42" spans="1:39" ht="18.75" customHeight="1">
      <c r="A42" s="380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1304"/>
      <c r="V42" s="1304"/>
      <c r="W42" s="1304"/>
      <c r="X42" s="1304"/>
      <c r="Y42" s="1304"/>
      <c r="Z42" s="1304"/>
      <c r="AA42" s="1304"/>
      <c r="AB42" s="1304"/>
      <c r="AC42" s="1304"/>
      <c r="AD42" s="1304"/>
      <c r="AE42" s="1304"/>
      <c r="AF42" s="1304"/>
      <c r="AG42" s="1304"/>
      <c r="AH42" s="1304"/>
      <c r="AI42" s="1304"/>
      <c r="AJ42" s="1304"/>
      <c r="AK42" s="1304"/>
      <c r="AL42" s="386"/>
    </row>
    <row r="43" spans="1:39" s="397" customFormat="1" ht="98.25" customHeight="1">
      <c r="A43" s="1245" t="s">
        <v>874</v>
      </c>
      <c r="B43" s="1245"/>
      <c r="C43" s="1245"/>
      <c r="D43" s="1245"/>
      <c r="E43" s="1245"/>
      <c r="F43" s="1245"/>
      <c r="G43" s="1245"/>
      <c r="H43" s="1245"/>
      <c r="I43" s="1245"/>
      <c r="J43" s="1245"/>
      <c r="K43" s="1245"/>
      <c r="L43" s="1245"/>
      <c r="M43" s="1245"/>
      <c r="N43" s="1245"/>
      <c r="O43" s="1245"/>
      <c r="P43" s="1245"/>
      <c r="Q43" s="1245"/>
      <c r="R43" s="1245"/>
      <c r="S43" s="1245"/>
      <c r="T43" s="1245"/>
      <c r="U43" s="1245"/>
      <c r="V43" s="1245"/>
      <c r="W43" s="1245"/>
      <c r="X43" s="1245"/>
      <c r="Y43" s="1245"/>
      <c r="Z43" s="1245"/>
      <c r="AA43" s="1245"/>
      <c r="AB43" s="1245"/>
      <c r="AC43" s="1245"/>
      <c r="AD43" s="1245"/>
      <c r="AE43" s="1245"/>
      <c r="AF43" s="1245"/>
      <c r="AG43" s="1245"/>
      <c r="AH43" s="1245"/>
      <c r="AI43" s="1245"/>
      <c r="AJ43" s="1245"/>
      <c r="AK43" s="1245"/>
      <c r="AL43" s="1245"/>
      <c r="AM43" s="599"/>
    </row>
  </sheetData>
  <sheetProtection algorithmName="SHA-512" hashValue="5iH8W7+z4VsnBmFUhf52HkXLHBvyPvJ0qnSljWBs5364OpPl2p7qtfoHV6adQGjEok2NkqX9R6ETvzsqYQ8cgw==" saltValue="ueAB1TQ2CG12ElkFkhpaJ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5">
    <mergeCell ref="B12:AL12"/>
    <mergeCell ref="B17:AL17"/>
    <mergeCell ref="B14:AL14"/>
    <mergeCell ref="B15:AL15"/>
    <mergeCell ref="B13:AL13"/>
    <mergeCell ref="B16:AL16"/>
    <mergeCell ref="B10:E10"/>
    <mergeCell ref="F10:AI10"/>
    <mergeCell ref="A6:F6"/>
    <mergeCell ref="X7:AI8"/>
    <mergeCell ref="B8:V8"/>
    <mergeCell ref="B7:V7"/>
    <mergeCell ref="AJ3:AK3"/>
    <mergeCell ref="B3:W3"/>
    <mergeCell ref="X3:AI3"/>
    <mergeCell ref="F5:AI5"/>
    <mergeCell ref="B5:E5"/>
    <mergeCell ref="B18:R18"/>
    <mergeCell ref="C19:D19"/>
    <mergeCell ref="I19:P19"/>
    <mergeCell ref="V19:AD19"/>
    <mergeCell ref="AH19:AK19"/>
    <mergeCell ref="C20:AL22"/>
    <mergeCell ref="C23:AL25"/>
    <mergeCell ref="C26:AL28"/>
    <mergeCell ref="A43:AL43"/>
    <mergeCell ref="B31:AL31"/>
    <mergeCell ref="C37:G39"/>
    <mergeCell ref="U36:AK40"/>
    <mergeCell ref="R37:R39"/>
    <mergeCell ref="B30:AL30"/>
    <mergeCell ref="B32:AL32"/>
    <mergeCell ref="B33:AL33"/>
    <mergeCell ref="B34:AL34"/>
    <mergeCell ref="M37:M39"/>
    <mergeCell ref="N37:N39"/>
    <mergeCell ref="O37:O39"/>
    <mergeCell ref="I37:I39"/>
    <mergeCell ref="U41:AK42"/>
    <mergeCell ref="J37:J39"/>
    <mergeCell ref="K37:K39"/>
    <mergeCell ref="L37:L39"/>
    <mergeCell ref="B41:S41"/>
    <mergeCell ref="P37:P39"/>
    <mergeCell ref="Q37:Q39"/>
  </mergeCells>
  <dataValidations count="6">
    <dataValidation type="list" allowBlank="1" showDropDown="1" showInputMessage="1" showErrorMessage="1" errorTitle="Błąd!" error="W tym polu można wpisać tylko znak &quot;X&quot;" sqref="B27 B24 B21 B19 H19 U19 AG19">
      <formula1>"x,X"</formula1>
    </dataValidation>
    <dataValidation type="whole" allowBlank="1" showInputMessage="1" showErrorMessage="1" errorTitle="Błąd!" error="W tym polu można wpisać tylko pojedynczą cyfrę - w zakresie od 0 do 9" sqref="J37:J39 M37:M39 O37:R39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7:I39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7:L3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3.28515625" style="63" customWidth="1"/>
    <col min="2" max="20" width="3" style="63" customWidth="1"/>
    <col min="21" max="31" width="3.85546875" style="63" customWidth="1"/>
    <col min="32" max="32" width="3.28515625" style="63" customWidth="1"/>
    <col min="33" max="16384" width="9.140625" style="27"/>
  </cols>
  <sheetData>
    <row r="1" spans="1:35" ht="5.25" customHeight="1">
      <c r="A1" s="35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9"/>
      <c r="AG1" s="26"/>
      <c r="AH1" s="26"/>
      <c r="AI1" s="26"/>
    </row>
    <row r="2" spans="1:35" ht="15.75" customHeight="1">
      <c r="A2" s="1354"/>
      <c r="B2" s="1355"/>
      <c r="C2" s="1355"/>
      <c r="D2" s="1355"/>
      <c r="E2" s="1355"/>
      <c r="F2" s="1355"/>
      <c r="G2" s="1355"/>
      <c r="H2" s="1355"/>
      <c r="I2" s="1355"/>
      <c r="J2" s="1355"/>
      <c r="K2" s="1355"/>
      <c r="L2" s="1355"/>
      <c r="M2" s="1355"/>
      <c r="N2" s="1355"/>
      <c r="O2" s="1355"/>
      <c r="P2" s="1355"/>
      <c r="Q2" s="1355"/>
      <c r="R2" s="1355"/>
      <c r="S2" s="1355"/>
      <c r="T2" s="1355"/>
      <c r="U2" s="1355"/>
      <c r="V2" s="1355"/>
      <c r="W2" s="1355"/>
      <c r="X2" s="36"/>
      <c r="Y2" s="36"/>
      <c r="Z2" s="36"/>
      <c r="AA2" s="1356" t="s">
        <v>501</v>
      </c>
      <c r="AB2" s="1357"/>
      <c r="AC2" s="1357"/>
      <c r="AD2" s="1357"/>
      <c r="AE2" s="1358"/>
      <c r="AF2" s="37"/>
      <c r="AG2" s="28"/>
      <c r="AH2" s="28"/>
      <c r="AI2" s="29"/>
    </row>
    <row r="3" spans="1:35" ht="4.5" customHeight="1">
      <c r="A3" s="596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97"/>
      <c r="AG3" s="28"/>
      <c r="AH3" s="28"/>
      <c r="AI3" s="30"/>
    </row>
    <row r="4" spans="1:35" ht="52.5" customHeight="1">
      <c r="A4" s="1359" t="s">
        <v>834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360"/>
      <c r="AB4" s="1360"/>
      <c r="AC4" s="1360"/>
      <c r="AD4" s="1360"/>
      <c r="AE4" s="1360"/>
      <c r="AF4" s="1361"/>
      <c r="AG4" s="31"/>
      <c r="AH4" s="31"/>
      <c r="AI4" s="32"/>
    </row>
    <row r="5" spans="1:35" ht="6.75" customHeight="1">
      <c r="A5" s="38"/>
      <c r="B5" s="3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1"/>
      <c r="AG5" s="31"/>
      <c r="AH5" s="31"/>
      <c r="AI5" s="30"/>
    </row>
    <row r="6" spans="1:35" ht="6.75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62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  <c r="T7" s="1363"/>
      <c r="U7" s="1364"/>
      <c r="V7" s="598"/>
      <c r="W7" s="598"/>
      <c r="X7" s="598"/>
      <c r="Y7" s="598"/>
      <c r="Z7" s="598"/>
      <c r="AA7" s="598"/>
      <c r="AB7" s="598"/>
      <c r="AC7" s="598"/>
      <c r="AD7" s="598"/>
      <c r="AE7" s="44"/>
      <c r="AF7" s="45"/>
    </row>
    <row r="8" spans="1:35" ht="15" customHeight="1">
      <c r="A8" s="42"/>
      <c r="B8" s="945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6"/>
      <c r="S8" s="946"/>
      <c r="T8" s="946"/>
      <c r="U8" s="947"/>
      <c r="V8" s="598"/>
      <c r="W8" s="598"/>
      <c r="X8" s="598"/>
      <c r="Y8" s="598"/>
      <c r="Z8" s="598"/>
      <c r="AA8" s="598"/>
      <c r="AB8" s="598"/>
      <c r="AC8" s="598"/>
      <c r="AD8" s="598"/>
      <c r="AE8" s="44"/>
      <c r="AF8" s="45"/>
    </row>
    <row r="9" spans="1:35" ht="28.5" customHeight="1">
      <c r="A9" s="42"/>
      <c r="B9" s="1365" t="s">
        <v>586</v>
      </c>
      <c r="C9" s="1365"/>
      <c r="D9" s="1365"/>
      <c r="E9" s="1365"/>
      <c r="F9" s="1365"/>
      <c r="G9" s="1365"/>
      <c r="H9" s="1365"/>
      <c r="I9" s="1365"/>
      <c r="J9" s="1365"/>
      <c r="K9" s="1365"/>
      <c r="L9" s="1365"/>
      <c r="M9" s="1365"/>
      <c r="N9" s="1365"/>
      <c r="O9" s="1365"/>
      <c r="P9" s="1365"/>
      <c r="Q9" s="1365"/>
      <c r="R9" s="1365"/>
      <c r="S9" s="1365"/>
      <c r="T9" s="1366"/>
      <c r="U9" s="1366"/>
      <c r="V9" s="598"/>
      <c r="W9" s="598"/>
      <c r="X9" s="598"/>
      <c r="Y9" s="598"/>
      <c r="Z9" s="598"/>
      <c r="AA9" s="598"/>
      <c r="AB9" s="598"/>
      <c r="AC9" s="598"/>
      <c r="AD9" s="598"/>
      <c r="AE9" s="44"/>
      <c r="AF9" s="45"/>
    </row>
    <row r="10" spans="1:35" ht="6.75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8"/>
      <c r="W10" s="598"/>
      <c r="X10" s="598"/>
      <c r="Y10" s="598"/>
      <c r="Z10" s="598"/>
      <c r="AA10" s="598"/>
      <c r="AB10" s="598"/>
      <c r="AC10" s="598"/>
      <c r="AD10" s="598"/>
      <c r="AE10" s="44"/>
      <c r="AF10" s="45"/>
    </row>
    <row r="11" spans="1:35" ht="12.75" customHeight="1">
      <c r="A11" s="42"/>
      <c r="B11" s="1370" t="s">
        <v>184</v>
      </c>
      <c r="C11" s="1370"/>
      <c r="D11" s="1370"/>
      <c r="E11" s="1370"/>
      <c r="F11" s="1370"/>
      <c r="G11" s="1370"/>
      <c r="H11" s="1370"/>
      <c r="I11" s="1370"/>
      <c r="J11" s="1370"/>
      <c r="K11" s="1370"/>
      <c r="L11" s="1370"/>
      <c r="M11" s="1370"/>
      <c r="N11" s="1370"/>
      <c r="O11" s="1370"/>
      <c r="P11" s="1370"/>
      <c r="Q11" s="1370"/>
      <c r="R11" s="1370"/>
      <c r="S11" s="1370"/>
      <c r="T11" s="1370"/>
      <c r="U11" s="1370"/>
      <c r="V11" s="1370"/>
      <c r="W11" s="1370"/>
      <c r="X11" s="1370"/>
      <c r="Y11" s="1370"/>
      <c r="Z11" s="1370"/>
      <c r="AA11" s="1370"/>
      <c r="AB11" s="1370"/>
      <c r="AC11" s="1370"/>
      <c r="AD11" s="1370"/>
      <c r="AE11" s="1370"/>
      <c r="AF11" s="48"/>
    </row>
    <row r="12" spans="1:35">
      <c r="A12" s="42"/>
      <c r="B12" s="1370"/>
      <c r="C12" s="1370"/>
      <c r="D12" s="1370"/>
      <c r="E12" s="1370"/>
      <c r="F12" s="1370"/>
      <c r="G12" s="1370"/>
      <c r="H12" s="1370"/>
      <c r="I12" s="1370"/>
      <c r="J12" s="1370"/>
      <c r="K12" s="1370"/>
      <c r="L12" s="1370"/>
      <c r="M12" s="1370"/>
      <c r="N12" s="1370"/>
      <c r="O12" s="1370"/>
      <c r="P12" s="1370"/>
      <c r="Q12" s="1370"/>
      <c r="R12" s="1370"/>
      <c r="S12" s="1370"/>
      <c r="T12" s="1370"/>
      <c r="U12" s="1370"/>
      <c r="V12" s="1370"/>
      <c r="W12" s="1370"/>
      <c r="X12" s="1370"/>
      <c r="Y12" s="1370"/>
      <c r="Z12" s="1370"/>
      <c r="AA12" s="1370"/>
      <c r="AB12" s="1370"/>
      <c r="AC12" s="1370"/>
      <c r="AD12" s="1370"/>
      <c r="AE12" s="1370"/>
      <c r="AF12" s="48"/>
    </row>
    <row r="13" spans="1:35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3.5">
      <c r="A14" s="40"/>
      <c r="B14" s="1367" t="s">
        <v>835</v>
      </c>
      <c r="C14" s="1367"/>
      <c r="D14" s="1367"/>
      <c r="E14" s="1367"/>
      <c r="F14" s="1367"/>
      <c r="G14" s="1367"/>
      <c r="H14" s="1367"/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7"/>
      <c r="V14" s="1367"/>
      <c r="W14" s="1367"/>
      <c r="X14" s="1367"/>
      <c r="Y14" s="1367"/>
      <c r="Z14" s="1367"/>
      <c r="AA14" s="1367"/>
      <c r="AB14" s="1367"/>
      <c r="AC14" s="1367"/>
      <c r="AD14" s="1367"/>
      <c r="AE14" s="1367"/>
      <c r="AF14" s="49"/>
    </row>
    <row r="15" spans="1:35" ht="36" customHeight="1">
      <c r="A15" s="40"/>
      <c r="B15" s="1362"/>
      <c r="C15" s="1363"/>
      <c r="D15" s="1363"/>
      <c r="E15" s="1363"/>
      <c r="F15" s="1363"/>
      <c r="G15" s="1363"/>
      <c r="H15" s="1363"/>
      <c r="I15" s="1363"/>
      <c r="J15" s="1363"/>
      <c r="K15" s="1363"/>
      <c r="L15" s="1363"/>
      <c r="M15" s="1363"/>
      <c r="N15" s="1363"/>
      <c r="O15" s="1363"/>
      <c r="P15" s="1363"/>
      <c r="Q15" s="1363"/>
      <c r="R15" s="1363"/>
      <c r="S15" s="1363"/>
      <c r="T15" s="1363"/>
      <c r="U15" s="1363"/>
      <c r="V15" s="1363"/>
      <c r="W15" s="1363"/>
      <c r="X15" s="1363"/>
      <c r="Y15" s="1363"/>
      <c r="Z15" s="1363"/>
      <c r="AA15" s="1363"/>
      <c r="AB15" s="1363"/>
      <c r="AC15" s="1363"/>
      <c r="AD15" s="1363"/>
      <c r="AE15" s="1364"/>
      <c r="AF15" s="52"/>
    </row>
    <row r="16" spans="1:35" ht="18" customHeight="1">
      <c r="A16" s="40"/>
      <c r="B16" s="945"/>
      <c r="C16" s="946"/>
      <c r="D16" s="946"/>
      <c r="E16" s="946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6"/>
      <c r="AB16" s="946"/>
      <c r="AC16" s="946"/>
      <c r="AD16" s="946"/>
      <c r="AE16" s="947"/>
      <c r="AF16" s="52"/>
    </row>
    <row r="17" spans="1:32">
      <c r="A17" s="40"/>
      <c r="B17" s="1368" t="s">
        <v>185</v>
      </c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8"/>
      <c r="P17" s="1368"/>
      <c r="Q17" s="1368"/>
      <c r="R17" s="1368"/>
      <c r="S17" s="1368"/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49"/>
    </row>
    <row r="18" spans="1:32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1004" t="s">
        <v>148</v>
      </c>
      <c r="C19" s="1369"/>
      <c r="D19" s="1369"/>
      <c r="E19" s="1369"/>
      <c r="F19" s="1369"/>
      <c r="G19" s="1369"/>
      <c r="H19" s="1369"/>
      <c r="I19" s="1369"/>
      <c r="J19" s="1369"/>
      <c r="K19" s="1369"/>
      <c r="L19" s="1369"/>
      <c r="M19" s="1369"/>
      <c r="N19" s="1369"/>
      <c r="O19" s="1369"/>
      <c r="P19" s="1369"/>
      <c r="Q19" s="1369"/>
      <c r="R19" s="1369"/>
      <c r="S19" s="1369"/>
      <c r="T19" s="1369"/>
      <c r="U19" s="1369"/>
      <c r="V19" s="1369"/>
      <c r="W19" s="1369"/>
      <c r="X19" s="1369"/>
      <c r="Y19" s="1369"/>
      <c r="Z19" s="1369"/>
      <c r="AA19" s="1369"/>
      <c r="AB19" s="1369"/>
      <c r="AC19" s="1369"/>
      <c r="AD19" s="580"/>
      <c r="AE19" s="580"/>
      <c r="AF19" s="581"/>
    </row>
    <row r="20" spans="1:32" ht="36" customHeight="1">
      <c r="A20" s="40"/>
      <c r="B20" s="1348" t="str">
        <f>IF(B_I_II!B47="","",B_I_II!B47)</f>
        <v/>
      </c>
      <c r="C20" s="1349"/>
      <c r="D20" s="1349"/>
      <c r="E20" s="1349"/>
      <c r="F20" s="1349"/>
      <c r="G20" s="1349"/>
      <c r="H20" s="1349"/>
      <c r="I20" s="1349"/>
      <c r="J20" s="1349"/>
      <c r="K20" s="1349"/>
      <c r="L20" s="1349"/>
      <c r="M20" s="1349"/>
      <c r="N20" s="1349"/>
      <c r="O20" s="1349"/>
      <c r="P20" s="1349"/>
      <c r="Q20" s="1349"/>
      <c r="R20" s="1349"/>
      <c r="S20" s="1349"/>
      <c r="T20" s="1349"/>
      <c r="U20" s="1349"/>
      <c r="V20" s="1349"/>
      <c r="W20" s="1349"/>
      <c r="X20" s="1349"/>
      <c r="Y20" s="1349"/>
      <c r="Z20" s="1349"/>
      <c r="AA20" s="1349"/>
      <c r="AB20" s="1349"/>
      <c r="AC20" s="1349"/>
      <c r="AD20" s="1349"/>
      <c r="AE20" s="1350"/>
      <c r="AF20" s="54"/>
    </row>
    <row r="21" spans="1:32" ht="15" customHeight="1">
      <c r="A21" s="40"/>
      <c r="B21" s="1351"/>
      <c r="C21" s="1352"/>
      <c r="D21" s="1352"/>
      <c r="E21" s="1352"/>
      <c r="F21" s="1352"/>
      <c r="G21" s="1352"/>
      <c r="H21" s="1352"/>
      <c r="I21" s="1352"/>
      <c r="J21" s="1352"/>
      <c r="K21" s="1352"/>
      <c r="L21" s="1352"/>
      <c r="M21" s="1352"/>
      <c r="N21" s="1352"/>
      <c r="O21" s="1352"/>
      <c r="P21" s="1352"/>
      <c r="Q21" s="1352"/>
      <c r="R21" s="1352"/>
      <c r="S21" s="1352"/>
      <c r="T21" s="1352"/>
      <c r="U21" s="1352"/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3"/>
      <c r="AF21" s="54"/>
    </row>
    <row r="22" spans="1:32">
      <c r="A22" s="40"/>
      <c r="B22" s="1373" t="s">
        <v>286</v>
      </c>
      <c r="C22" s="1373"/>
      <c r="D22" s="1373"/>
      <c r="E22" s="1373"/>
      <c r="F22" s="1373"/>
      <c r="G22" s="1373"/>
      <c r="H22" s="1373"/>
      <c r="I22" s="1373"/>
      <c r="J22" s="1373"/>
      <c r="K22" s="1373"/>
      <c r="L22" s="1373"/>
      <c r="M22" s="1373"/>
      <c r="N22" s="1373"/>
      <c r="O22" s="1373"/>
      <c r="P22" s="1373"/>
      <c r="Q22" s="1373"/>
      <c r="R22" s="1373"/>
      <c r="S22" s="1373"/>
      <c r="T22" s="1373"/>
      <c r="U22" s="1373"/>
      <c r="V22" s="1373"/>
      <c r="W22" s="1373"/>
      <c r="X22" s="1373"/>
      <c r="Y22" s="1373"/>
      <c r="Z22" s="1373"/>
      <c r="AA22" s="1373"/>
      <c r="AB22" s="1373"/>
      <c r="AC22" s="1373"/>
      <c r="AD22" s="1373"/>
      <c r="AE22" s="137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1004" t="s">
        <v>566</v>
      </c>
      <c r="C24" s="1004"/>
      <c r="D24" s="1004"/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4"/>
      <c r="X24" s="1004"/>
      <c r="Y24" s="1004"/>
      <c r="Z24" s="1004"/>
      <c r="AA24" s="1004"/>
      <c r="AB24" s="1004"/>
      <c r="AC24" s="1004"/>
      <c r="AD24" s="1004"/>
      <c r="AE24" s="1004"/>
      <c r="AF24" s="591"/>
    </row>
    <row r="25" spans="1:32" ht="48" customHeight="1">
      <c r="A25" s="40"/>
      <c r="B25" s="1348" t="str">
        <f>IF(B_III!A26="","",B_III!A26)</f>
        <v/>
      </c>
      <c r="C25" s="1349"/>
      <c r="D25" s="1349"/>
      <c r="E25" s="1349"/>
      <c r="F25" s="1349"/>
      <c r="G25" s="1349"/>
      <c r="H25" s="1349"/>
      <c r="I25" s="1349"/>
      <c r="J25" s="1349"/>
      <c r="K25" s="1349"/>
      <c r="L25" s="1349"/>
      <c r="M25" s="1349"/>
      <c r="N25" s="1349"/>
      <c r="O25" s="1349"/>
      <c r="P25" s="1349"/>
      <c r="Q25" s="1349"/>
      <c r="R25" s="1349"/>
      <c r="S25" s="1349"/>
      <c r="T25" s="1349"/>
      <c r="U25" s="1349"/>
      <c r="V25" s="1349"/>
      <c r="W25" s="1349"/>
      <c r="X25" s="1349"/>
      <c r="Y25" s="1349"/>
      <c r="Z25" s="1349"/>
      <c r="AA25" s="1349"/>
      <c r="AB25" s="1349"/>
      <c r="AC25" s="1349"/>
      <c r="AD25" s="1349"/>
      <c r="AE25" s="1350"/>
      <c r="AF25" s="58"/>
    </row>
    <row r="26" spans="1:32" ht="18" customHeight="1">
      <c r="A26" s="40"/>
      <c r="B26" s="1351"/>
      <c r="C26" s="1352"/>
      <c r="D26" s="1352"/>
      <c r="E26" s="1352"/>
      <c r="F26" s="1352"/>
      <c r="G26" s="1352"/>
      <c r="H26" s="1352"/>
      <c r="I26" s="1352"/>
      <c r="J26" s="1352"/>
      <c r="K26" s="1352"/>
      <c r="L26" s="1352"/>
      <c r="M26" s="1352"/>
      <c r="N26" s="1352"/>
      <c r="O26" s="1352"/>
      <c r="P26" s="1352"/>
      <c r="Q26" s="1352"/>
      <c r="R26" s="1352"/>
      <c r="S26" s="1352"/>
      <c r="T26" s="1352"/>
      <c r="U26" s="1352"/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3"/>
      <c r="AF26" s="54"/>
    </row>
    <row r="27" spans="1:32">
      <c r="A27" s="40"/>
      <c r="B27" s="1374" t="s">
        <v>186</v>
      </c>
      <c r="C27" s="1374"/>
      <c r="D27" s="1374"/>
      <c r="E27" s="1374"/>
      <c r="F27" s="1374"/>
      <c r="G27" s="1374"/>
      <c r="H27" s="1374"/>
      <c r="I27" s="1374"/>
      <c r="J27" s="1374"/>
      <c r="K27" s="1374"/>
      <c r="L27" s="1374"/>
      <c r="M27" s="1374"/>
      <c r="N27" s="1374"/>
      <c r="O27" s="1374"/>
      <c r="P27" s="1374"/>
      <c r="Q27" s="1374"/>
      <c r="R27" s="1374"/>
      <c r="S27" s="1374"/>
      <c r="T27" s="1374"/>
      <c r="U27" s="1374"/>
      <c r="V27" s="1374"/>
      <c r="W27" s="1374"/>
      <c r="X27" s="1374"/>
      <c r="Y27" s="1374"/>
      <c r="Z27" s="1374"/>
      <c r="AA27" s="1374"/>
      <c r="AB27" s="1374"/>
      <c r="AC27" s="1374"/>
      <c r="AD27" s="1374"/>
      <c r="AE27" s="1374"/>
      <c r="AF27" s="59"/>
    </row>
    <row r="28" spans="1:32" ht="7.5" customHeight="1">
      <c r="A28" s="40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"/>
    </row>
    <row r="29" spans="1:32" ht="12.75" customHeight="1">
      <c r="A29" s="40"/>
      <c r="B29" s="1375" t="s">
        <v>876</v>
      </c>
      <c r="C29" s="1375"/>
      <c r="D29" s="1375"/>
      <c r="E29" s="1375"/>
      <c r="F29" s="1375"/>
      <c r="G29" s="1375"/>
      <c r="H29" s="1375"/>
      <c r="I29" s="1375"/>
      <c r="J29" s="1375"/>
      <c r="K29" s="1375"/>
      <c r="L29" s="1375"/>
      <c r="M29" s="1375"/>
      <c r="N29" s="1375"/>
      <c r="O29" s="1375"/>
      <c r="P29" s="1375"/>
      <c r="Q29" s="1375"/>
      <c r="R29" s="1375"/>
      <c r="S29" s="1375"/>
      <c r="T29" s="1375"/>
      <c r="U29" s="1375"/>
      <c r="V29" s="1375"/>
      <c r="W29" s="1375"/>
      <c r="X29" s="1375"/>
      <c r="Y29" s="1375"/>
      <c r="Z29" s="1375"/>
      <c r="AA29" s="1375"/>
      <c r="AB29" s="1375"/>
      <c r="AC29" s="1375"/>
      <c r="AD29" s="1375"/>
      <c r="AE29" s="1375"/>
      <c r="AF29" s="581"/>
    </row>
    <row r="30" spans="1:32">
      <c r="A30" s="40"/>
      <c r="B30" s="1375"/>
      <c r="C30" s="1375"/>
      <c r="D30" s="1375"/>
      <c r="E30" s="1375"/>
      <c r="F30" s="1375"/>
      <c r="G30" s="1375"/>
      <c r="H30" s="1375"/>
      <c r="I30" s="1375"/>
      <c r="J30" s="1375"/>
      <c r="K30" s="1375"/>
      <c r="L30" s="1375"/>
      <c r="M30" s="1375"/>
      <c r="N30" s="1375"/>
      <c r="O30" s="1375"/>
      <c r="P30" s="1375"/>
      <c r="Q30" s="1375"/>
      <c r="R30" s="1375"/>
      <c r="S30" s="1375"/>
      <c r="T30" s="1375"/>
      <c r="U30" s="1375"/>
      <c r="V30" s="1375"/>
      <c r="W30" s="1375"/>
      <c r="X30" s="1375"/>
      <c r="Y30" s="1375"/>
      <c r="Z30" s="1375"/>
      <c r="AA30" s="1375"/>
      <c r="AB30" s="1375"/>
      <c r="AC30" s="1375"/>
      <c r="AD30" s="1375"/>
      <c r="AE30" s="1375"/>
      <c r="AF30" s="581"/>
    </row>
    <row r="31" spans="1:32">
      <c r="A31" s="40"/>
      <c r="B31" s="1375"/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581"/>
    </row>
    <row r="32" spans="1:32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54"/>
    </row>
    <row r="33" spans="1:32" ht="17.25" customHeight="1">
      <c r="A33" s="40"/>
      <c r="B33" s="1375" t="s">
        <v>836</v>
      </c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54"/>
    </row>
    <row r="34" spans="1:32" ht="17.25" customHeight="1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54"/>
    </row>
    <row r="35" spans="1:32" ht="17.25" customHeight="1">
      <c r="A35" s="40"/>
      <c r="B35" s="1375"/>
      <c r="C35" s="1375"/>
      <c r="D35" s="1375"/>
      <c r="E35" s="1375"/>
      <c r="F35" s="1375"/>
      <c r="G35" s="1375"/>
      <c r="H35" s="1375"/>
      <c r="I35" s="1375"/>
      <c r="J35" s="1375"/>
      <c r="K35" s="1375"/>
      <c r="L35" s="1375"/>
      <c r="M35" s="1375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1375"/>
      <c r="AA35" s="1375"/>
      <c r="AB35" s="1375"/>
      <c r="AC35" s="1375"/>
      <c r="AD35" s="1375"/>
      <c r="AE35" s="1375"/>
      <c r="AF35" s="54"/>
    </row>
    <row r="36" spans="1:32" ht="47.25" customHeight="1">
      <c r="A36" s="40"/>
      <c r="B36" s="1375"/>
      <c r="C36" s="1375"/>
      <c r="D36" s="1375"/>
      <c r="E36" s="1375"/>
      <c r="F36" s="1375"/>
      <c r="G36" s="1375"/>
      <c r="H36" s="1375"/>
      <c r="I36" s="1375"/>
      <c r="J36" s="1375"/>
      <c r="K36" s="1375"/>
      <c r="L36" s="1375"/>
      <c r="M36" s="1375"/>
      <c r="N36" s="1375"/>
      <c r="O36" s="1375"/>
      <c r="P36" s="1375"/>
      <c r="Q36" s="1375"/>
      <c r="R36" s="1375"/>
      <c r="S36" s="1375"/>
      <c r="T36" s="1375"/>
      <c r="U36" s="1375"/>
      <c r="V36" s="1375"/>
      <c r="W36" s="1375"/>
      <c r="X36" s="1375"/>
      <c r="Y36" s="1375"/>
      <c r="Z36" s="1375"/>
      <c r="AA36" s="1375"/>
      <c r="AB36" s="1375"/>
      <c r="AC36" s="1375"/>
      <c r="AD36" s="1375"/>
      <c r="AE36" s="1375"/>
      <c r="AF36" s="54"/>
    </row>
    <row r="37" spans="1:32" ht="10.5" customHeight="1">
      <c r="A37" s="40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80"/>
      <c r="V38" s="1381"/>
      <c r="W38" s="1381"/>
      <c r="X38" s="1381"/>
      <c r="Y38" s="1381"/>
      <c r="Z38" s="1381"/>
      <c r="AA38" s="1381"/>
      <c r="AB38" s="1381"/>
      <c r="AC38" s="1381"/>
      <c r="AD38" s="1381"/>
      <c r="AE38" s="1382"/>
      <c r="AF38" s="41"/>
    </row>
    <row r="39" spans="1:32" ht="21.75" customHeight="1">
      <c r="A39" s="40"/>
      <c r="B39" s="69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86"/>
      <c r="N39" s="586"/>
      <c r="O39" s="586"/>
      <c r="P39" s="586"/>
      <c r="Q39" s="586"/>
      <c r="R39" s="586"/>
      <c r="S39" s="41"/>
      <c r="T39" s="586"/>
      <c r="U39" s="1383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5"/>
      <c r="AF39" s="41"/>
    </row>
    <row r="40" spans="1:32" ht="15.95" customHeight="1">
      <c r="A40" s="40"/>
      <c r="B40" s="69"/>
      <c r="C40" s="1379"/>
      <c r="D40" s="1379"/>
      <c r="E40" s="1379"/>
      <c r="F40" s="1379"/>
      <c r="G40" s="1379"/>
      <c r="H40" s="587"/>
      <c r="I40" s="273"/>
      <c r="J40" s="273"/>
      <c r="K40" s="428" t="s">
        <v>587</v>
      </c>
      <c r="L40" s="273"/>
      <c r="M40" s="273"/>
      <c r="N40" s="428" t="s">
        <v>587</v>
      </c>
      <c r="O40" s="273"/>
      <c r="P40" s="273"/>
      <c r="Q40" s="429"/>
      <c r="R40" s="429"/>
      <c r="S40" s="41"/>
      <c r="T40" s="586"/>
      <c r="U40" s="1383"/>
      <c r="V40" s="1384"/>
      <c r="W40" s="1384"/>
      <c r="X40" s="1384"/>
      <c r="Y40" s="1384"/>
      <c r="Z40" s="1384"/>
      <c r="AA40" s="1384"/>
      <c r="AB40" s="1384"/>
      <c r="AC40" s="1384"/>
      <c r="AD40" s="1384"/>
      <c r="AE40" s="138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86"/>
      <c r="V41" s="1387"/>
      <c r="W41" s="1387"/>
      <c r="X41" s="1387"/>
      <c r="Y41" s="1387"/>
      <c r="Z41" s="1387"/>
      <c r="AA41" s="1387"/>
      <c r="AB41" s="1387"/>
      <c r="AC41" s="1387"/>
      <c r="AD41" s="1387"/>
      <c r="AE41" s="1388"/>
      <c r="AF41" s="41"/>
    </row>
    <row r="42" spans="1:32" ht="45" customHeight="1">
      <c r="A42" s="40"/>
      <c r="B42" s="1389" t="s">
        <v>4</v>
      </c>
      <c r="C42" s="1389"/>
      <c r="D42" s="1389"/>
      <c r="E42" s="1389"/>
      <c r="F42" s="1389"/>
      <c r="G42" s="1389"/>
      <c r="H42" s="1389"/>
      <c r="I42" s="1389"/>
      <c r="J42" s="1389"/>
      <c r="K42" s="1389"/>
      <c r="L42" s="1389"/>
      <c r="M42" s="1389"/>
      <c r="N42" s="1389"/>
      <c r="O42" s="1389"/>
      <c r="P42" s="1389"/>
      <c r="Q42" s="1389"/>
      <c r="R42" s="1389"/>
      <c r="S42" s="1389"/>
      <c r="T42" s="586"/>
      <c r="U42" s="1390" t="s">
        <v>837</v>
      </c>
      <c r="V42" s="1390"/>
      <c r="W42" s="1390"/>
      <c r="X42" s="1390"/>
      <c r="Y42" s="1390"/>
      <c r="Z42" s="1390"/>
      <c r="AA42" s="1390"/>
      <c r="AB42" s="1390"/>
      <c r="AC42" s="1390"/>
      <c r="AD42" s="1390"/>
      <c r="AE42" s="1390"/>
      <c r="AF42" s="41"/>
    </row>
    <row r="43" spans="1:32" ht="12.75" customHeight="1">
      <c r="A43" s="1376" t="s">
        <v>585</v>
      </c>
      <c r="B43" s="1377"/>
      <c r="C43" s="1377"/>
      <c r="D43" s="1377"/>
      <c r="E43" s="1377"/>
      <c r="F43" s="1377"/>
      <c r="G43" s="1377"/>
      <c r="H43" s="1377"/>
      <c r="I43" s="1377"/>
      <c r="J43" s="1377"/>
      <c r="K43" s="1377"/>
      <c r="L43" s="1377"/>
      <c r="M43" s="1377"/>
      <c r="N43" s="1377"/>
      <c r="O43" s="1377"/>
      <c r="P43" s="1377"/>
      <c r="Q43" s="1377"/>
      <c r="R43" s="1377"/>
      <c r="S43" s="1377"/>
      <c r="T43" s="1377"/>
      <c r="U43" s="1377"/>
      <c r="V43" s="1377"/>
      <c r="W43" s="1377"/>
      <c r="X43" s="1377"/>
      <c r="Y43" s="1377"/>
      <c r="Z43" s="1377"/>
      <c r="AA43" s="1377"/>
      <c r="AB43" s="1377"/>
      <c r="AC43" s="1377"/>
      <c r="AD43" s="1377"/>
      <c r="AE43" s="1377"/>
      <c r="AF43" s="1378"/>
    </row>
    <row r="44" spans="1:32" ht="3" customHeight="1">
      <c r="A44" s="1376"/>
      <c r="B44" s="1377"/>
      <c r="C44" s="1377"/>
      <c r="D44" s="1377"/>
      <c r="E44" s="1377"/>
      <c r="F44" s="1377"/>
      <c r="G44" s="1377"/>
      <c r="H44" s="1377"/>
      <c r="I44" s="1377"/>
      <c r="J44" s="1377"/>
      <c r="K44" s="1377"/>
      <c r="L44" s="1377"/>
      <c r="M44" s="1377"/>
      <c r="N44" s="1377"/>
      <c r="O44" s="1377"/>
      <c r="P44" s="1377"/>
      <c r="Q44" s="1377"/>
      <c r="R44" s="1377"/>
      <c r="S44" s="1377"/>
      <c r="T44" s="1377"/>
      <c r="U44" s="1377"/>
      <c r="V44" s="1377"/>
      <c r="W44" s="1377"/>
      <c r="X44" s="1377"/>
      <c r="Y44" s="1377"/>
      <c r="Z44" s="1377"/>
      <c r="AA44" s="1377"/>
      <c r="AB44" s="1377"/>
      <c r="AC44" s="1377"/>
      <c r="AD44" s="1377"/>
      <c r="AE44" s="1377"/>
      <c r="AF44" s="1378"/>
    </row>
    <row r="45" spans="1:32">
      <c r="A45" s="1371" t="s">
        <v>588</v>
      </c>
      <c r="B45" s="1372"/>
      <c r="C45" s="1372"/>
      <c r="D45" s="1372"/>
      <c r="E45" s="1372"/>
      <c r="F45" s="1372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</sheetData>
  <sheetProtection algorithmName="SHA-512" hashValue="2F6xH4WFKO+qQtogEXXY3GkcZvH17te/47uU1THKgB9RdVAvS80A2GrHdv/ORVd2tCGTJ2bOWV4evsUiD7q9iw==" saltValue="fc+hc82eHes2H3PRiT01G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36</vt:i4>
      </vt:variant>
    </vt:vector>
  </HeadingPairs>
  <TitlesOfParts>
    <vt:vector size="51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Zal_B_VII_B3</vt:lpstr>
      <vt:lpstr>Zal_B_VII_B8</vt:lpstr>
      <vt:lpstr>Zal_B_VII_B91</vt:lpstr>
      <vt:lpstr>Zal_B_VII_B131</vt:lpstr>
      <vt:lpstr>Zal_B_VII_B132</vt:lpstr>
      <vt:lpstr>Zal_B_VII_B17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B_VIII!Obszar_wydruku</vt:lpstr>
      <vt:lpstr>Zal_B_VII_B131!Obszar_wydruku</vt:lpstr>
      <vt:lpstr>Zal_B_VII_B132!Obszar_wydruku</vt:lpstr>
      <vt:lpstr>Zal_B_VII_B17!Obszar_wydruku</vt:lpstr>
      <vt:lpstr>Zal_B_VII_B3!Obszar_wydruku</vt:lpstr>
      <vt:lpstr>Zal_B_VII_B8!Obszar_wydruku</vt:lpstr>
      <vt:lpstr>Zal_B_VII_B91!Obszar_wydruku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B_V!SumaIBV</vt:lpstr>
      <vt:lpstr>B_V!SumaII_IBV</vt:lpstr>
      <vt:lpstr>B_V!SumaII_IIBV</vt:lpstr>
      <vt:lpstr>B_V!SumaII_IIIBV</vt:lpstr>
      <vt:lpstr>B_V!SumaIIBV</vt:lpstr>
      <vt:lpstr>B_V!SumaIIIBV</vt:lpstr>
      <vt:lpstr>B_V!SumaIVBV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2017-11-02T09:21:05Z</cp:lastPrinted>
  <dcterms:created xsi:type="dcterms:W3CDTF">2007-12-13T09:58:23Z</dcterms:created>
  <dcterms:modified xsi:type="dcterms:W3CDTF">2019-06-19T10:06:08Z</dcterms:modified>
</cp:coreProperties>
</file>